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a de Precios" sheetId="1" r:id="rId1"/>
  </sheets>
  <definedNames>
    <definedName name="_xlnm._FilterDatabase" localSheetId="0" hidden="1">'Lista de Precios'!$A$1:$R$725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481" authorId="0">
      <text>
        <r>
          <rPr>
            <b/>
            <sz val="9"/>
            <color indexed="8"/>
            <rFont val="Tahoma"/>
            <family val="2"/>
          </rPr>
          <t xml:space="preserve">SONNOS:
</t>
        </r>
        <r>
          <rPr>
            <sz val="9"/>
            <color indexed="8"/>
            <rFont val="Tahoma"/>
            <family val="2"/>
          </rPr>
          <t xml:space="preserve">-MÁXIMO DESCUENTO DEL 15% EN LOS ARTÍCULOS DE ESTA SUBCATEGORÍA
</t>
        </r>
      </text>
    </comment>
    <comment ref="D486" authorId="0">
      <text>
        <r>
          <rPr>
            <b/>
            <sz val="9"/>
            <color indexed="8"/>
            <rFont val="Tahoma"/>
            <family val="2"/>
          </rPr>
          <t xml:space="preserve">SONNOS:
</t>
        </r>
        <r>
          <rPr>
            <sz val="9"/>
            <color indexed="8"/>
            <rFont val="Tahoma"/>
            <family val="2"/>
          </rPr>
          <t>-MÁXIMO DESCUENTO DEL 15% EN LOS ARTÍCULOS DE ESTA SUBCATEGORÍA</t>
        </r>
      </text>
    </comment>
    <comment ref="D496" authorId="0">
      <text>
        <r>
          <rPr>
            <b/>
            <sz val="9"/>
            <color indexed="8"/>
            <rFont val="Tahoma"/>
            <family val="2"/>
          </rPr>
          <t xml:space="preserve">SONNOS:
</t>
        </r>
        <r>
          <rPr>
            <sz val="9"/>
            <color indexed="8"/>
            <rFont val="Tahoma"/>
            <family val="2"/>
          </rPr>
          <t>-MÁXIMO DESCUENTO DEL 15% EN LOS ARTÍCULOS DE ESTA SUBCATEGORÍA</t>
        </r>
      </text>
    </comment>
    <comment ref="D501" authorId="0">
      <text>
        <r>
          <rPr>
            <b/>
            <sz val="9"/>
            <color indexed="8"/>
            <rFont val="Tahoma"/>
            <family val="2"/>
          </rPr>
          <t xml:space="preserve">SONNOS:
</t>
        </r>
        <r>
          <rPr>
            <sz val="9"/>
            <color indexed="8"/>
            <rFont val="Tahoma"/>
            <family val="2"/>
          </rPr>
          <t>-MÁXIMO DESCUENTO DEL 15% EN LOS ARTÍCULOS DE ESTA SUBCATEGORÍA</t>
        </r>
      </text>
    </comment>
  </commentList>
</comments>
</file>

<file path=xl/sharedStrings.xml><?xml version="1.0" encoding="utf-8"?>
<sst xmlns="http://schemas.openxmlformats.org/spreadsheetml/2006/main" count="916" uniqueCount="781">
  <si>
    <t>Lista Mayorista 2019</t>
  </si>
  <si>
    <t>VARIABLE DE AJUSTE</t>
  </si>
  <si>
    <t>VARIABLE DE AJUSTEML</t>
  </si>
  <si>
    <t xml:space="preserve">        Sucursales de venta al público:      ALMAGRO:  AV. Corrientes 3626, a 2 cuadras del Shopping Abasto.        /        RAMOS MEJIA: Florencio Varela 1759, a metros de la Universidad de La Matanza.</t>
  </si>
  <si>
    <r>
      <rPr>
        <b/>
        <sz val="16"/>
        <rFont val="Calibri"/>
        <family val="2"/>
      </rPr>
      <t xml:space="preserve">      Contacto:   </t>
    </r>
    <r>
      <rPr>
        <b/>
        <sz val="11"/>
        <rFont val="Calibri"/>
        <family val="2"/>
      </rPr>
      <t xml:space="preserve">                </t>
    </r>
    <r>
      <rPr>
        <b/>
        <sz val="12"/>
        <rFont val="Calibri"/>
        <family val="2"/>
      </rPr>
      <t>15 3511-0185 / 15 3511-0608</t>
    </r>
    <r>
      <rPr>
        <b/>
        <sz val="11"/>
        <rFont val="Calibri"/>
        <family val="2"/>
      </rPr>
      <t xml:space="preserve">                                             </t>
    </r>
    <r>
      <rPr>
        <b/>
        <sz val="12"/>
        <rFont val="Calibri"/>
        <family val="2"/>
      </rPr>
      <t>4651-4692 int. 115 o 108                                               www.sonnosweb.com</t>
    </r>
  </si>
  <si>
    <r>
      <rPr>
        <b/>
        <sz val="14"/>
        <rFont val="Calibri"/>
        <family val="2"/>
      </rPr>
      <t xml:space="preserve">SELECCIONE SU DESCUENTO              </t>
    </r>
    <r>
      <rPr>
        <b/>
        <sz val="14"/>
        <color indexed="9"/>
        <rFont val="Calibri"/>
        <family val="2"/>
      </rPr>
      <t xml:space="preserve"> ---</t>
    </r>
    <r>
      <rPr>
        <b/>
        <sz val="14"/>
        <rFont val="Calibri"/>
        <family val="2"/>
      </rPr>
      <t xml:space="preserve">                     </t>
    </r>
  </si>
  <si>
    <t>CÓDIGO</t>
  </si>
  <si>
    <t>LISTA DE ARTÍCULOS</t>
  </si>
  <si>
    <t>PRECIO FINAL</t>
  </si>
  <si>
    <t>CANTIDAD</t>
  </si>
  <si>
    <t>SUBTOTAL</t>
  </si>
  <si>
    <t>PRECIO MIN. SUGERIDO</t>
  </si>
  <si>
    <t>MARKUP</t>
  </si>
  <si>
    <t>Entrenamiento Funcional</t>
  </si>
  <si>
    <t>MINITRAMP</t>
  </si>
  <si>
    <t>MINITRAMP SONNOS ECO 32 resortes CON FUNDA (zonda)</t>
  </si>
  <si>
    <t>MINITRAMP SONNOS PRO 36 resortes CON FUNDA (zonda / coversol)</t>
  </si>
  <si>
    <t>NUEVO!</t>
  </si>
  <si>
    <t>MINITRAMP SONNOS LADY 36 resortes CON FUNDA (zonda)</t>
  </si>
  <si>
    <t>CONOS SONNOS</t>
  </si>
  <si>
    <t>CONO TORTUGA SONNOS FLEX FLUO  X UNIDAD</t>
  </si>
  <si>
    <t>CONO RIGIDO 16cm (base redonda)(colores varios)</t>
  </si>
  <si>
    <t>ROLOS - RUEDAS DE ABDOMINALES</t>
  </si>
  <si>
    <t>RUEDA ABDOMINALES SONNOS SIMPLE</t>
  </si>
  <si>
    <t>RUEDA ABDOMINALES SONNOS DOBLE</t>
  </si>
  <si>
    <t>EJERCITADOR ABDOMINALES SONNOS HAM ROLLER (abd skate)</t>
  </si>
  <si>
    <t>AROS</t>
  </si>
  <si>
    <t>AROS 50cm</t>
  </si>
  <si>
    <t>AROS 60cm</t>
  </si>
  <si>
    <t>AROS 70cm</t>
  </si>
  <si>
    <t>AROS 80cm</t>
  </si>
  <si>
    <t>AROS 90cm</t>
  </si>
  <si>
    <t>AROS 1mt</t>
  </si>
  <si>
    <t>AROS 50cm Irrompible</t>
  </si>
  <si>
    <t>AROS 60cm Irrompible</t>
  </si>
  <si>
    <t>AROS 70cm Irrompible</t>
  </si>
  <si>
    <t>ESCALERAS</t>
  </si>
  <si>
    <t>CUADRADO COORDINACION SONNOS ECO</t>
  </si>
  <si>
    <t>ESCALERA COORDINACION SONNOS ECO (10 peldaños)</t>
  </si>
  <si>
    <t>CUADRADO COORDINACION SONNOS PRO (mochilera reforzada)</t>
  </si>
  <si>
    <t>ESCALERA COORDINACION SONNOS PRO (mochilera reforzada / 10 peldaños)</t>
  </si>
  <si>
    <t>ESCALERA COORDINACION SONNOS VARILLA (10 peldaños)</t>
  </si>
  <si>
    <t>ESCALERA COORDINACION SONNOS VARILLA (14 peldaños)</t>
  </si>
  <si>
    <t xml:space="preserve">ESCALERA COORDINACION CON AROS </t>
  </si>
  <si>
    <t>BOSUS Y MINI BOSUS</t>
  </si>
  <si>
    <t>MINI BOSU 18cm SIN PINCHES</t>
  </si>
  <si>
    <t>MINI BOSU 20cm CON PINCHES GMP</t>
  </si>
  <si>
    <t>MINI BOSU 23cm</t>
  </si>
  <si>
    <t>MINI BOSU 22cm (con pinches)</t>
  </si>
  <si>
    <t>MINI BOSU 27cm (con base rigida)</t>
  </si>
  <si>
    <t xml:space="preserve">BOSU 34cm </t>
  </si>
  <si>
    <t>BOSU 40cm (Con enganche para tensor)</t>
  </si>
  <si>
    <t>BOSU 48cm Pvc (Lenteja grande)</t>
  </si>
  <si>
    <t>BOSU 50cm  (Con enganche para tensor)</t>
  </si>
  <si>
    <t>BOSU 60cm SONNOS (Con enganche para tensor)</t>
  </si>
  <si>
    <t>BOSU 60cm SIN BANDAS (transparente / rojo)</t>
  </si>
  <si>
    <t>BOSU 60cm CON BANDAS (transparente / rojo)</t>
  </si>
  <si>
    <t xml:space="preserve">DISCO BALANCE CON PINCHES </t>
  </si>
  <si>
    <t>STEPS</t>
  </si>
  <si>
    <t>STEP JUNIOR SONNOS (con goma)</t>
  </si>
  <si>
    <t>STEP PROFESIONAL SONNOS (con goma)</t>
  </si>
  <si>
    <t>STEP MINI SONNOS 5cm (con goma)</t>
  </si>
  <si>
    <t>MODULO PARA STEP PROFESIONAL 5cm FB</t>
  </si>
  <si>
    <t>MODULO PARA STEP JUNIOR 5cm FB</t>
  </si>
  <si>
    <t>BANDAS ELÁSTICAS</t>
  </si>
  <si>
    <t>BANDA ELASTICA SONNOS REDONDA (con manija)</t>
  </si>
  <si>
    <t>BANDA ELASTICA SONNOS FORMA 8 (con manija)</t>
  </si>
  <si>
    <t>BANDA ELASTICA SONNOS CON TOBILLERA (con abrojo)</t>
  </si>
  <si>
    <t>BANDA ELASTICA SONNOS LARGA HUECA (con manija)</t>
  </si>
  <si>
    <t>BANDA ELASTICA SONNOS LARGA CON REFUERZO (con manija / ex maciza)</t>
  </si>
  <si>
    <t>BANDA ELASTICA SONNOS CX WORX 30lbs (latex roja)</t>
  </si>
  <si>
    <t>BANDA ELASTICA SONNOS CX WORX 45lbs (latex beige)</t>
  </si>
  <si>
    <t>BANDA ELASTICA SONNOS CX WORX 60lbs (latex negra)</t>
  </si>
  <si>
    <t>BANDA ELASTICA SONNOS POTENCIA PRO TENSION MEDIA (manija roja)</t>
  </si>
  <si>
    <t>BANDA ELASTICA SONNOS POTENCIA PRO TENSION ALTA (manija negra)</t>
  </si>
  <si>
    <t>BANDA ELASTICA SONNOS FUNCIONAL CON ANCLAJE 30lbs (roja)</t>
  </si>
  <si>
    <t>BANDA ELASTICA SONNOS FUNCIONAL CON ANCLAJE 45lbs (beige)</t>
  </si>
  <si>
    <t>BANDA ELASTICA SONNOS FUNCIONAL CON ANCLAJE 60lbs (negra)</t>
  </si>
  <si>
    <t>BANDA ELASTICA SONNOS FUNCIONAL CON ANCLAJE 90lbs (anclaje rojo)</t>
  </si>
  <si>
    <t>BANDA ELASTICA SONNOS FUNCIONAL CON ANCLAJE 120lbs (anclaje negro)</t>
  </si>
  <si>
    <t>BANDA ELASTICA SONNOS TNT FLEX 30lbs (Roja)</t>
  </si>
  <si>
    <t>BANDA ELASTICA SONNOS TNT FLEX 45lbs (Beige)</t>
  </si>
  <si>
    <t>BANDA ELASTICA SONNOS TNT FLEX 60lbs (Negra)</t>
  </si>
  <si>
    <t>BANDAS DE SUSPENSIÓN</t>
  </si>
  <si>
    <t>BANDA SUSPENSION SONNOS TNT ECO (verde)</t>
  </si>
  <si>
    <t>BANDA SUSPENSION SONNOS TNT PRO (simil trx)</t>
  </si>
  <si>
    <t>ANILLA ENTRENAMIENTO SONNOS MADERA (crossfit)</t>
  </si>
  <si>
    <t>ANILLA ENTRENAMIENTO SONNOS METAL</t>
  </si>
  <si>
    <t>THERABANDS</t>
  </si>
  <si>
    <t>CINTA ELASTICA THERA BAND AMARILLO 1,5mts</t>
  </si>
  <si>
    <t>CINTA ELASTICA THERA BAND  ROJO 1,5mts</t>
  </si>
  <si>
    <t>CINTA ELASTICA THERA BAND VERDE 1,5mts</t>
  </si>
  <si>
    <t>CINTA ELASTICA THERA BAND AZUL 1,5mts</t>
  </si>
  <si>
    <t>CINTA ELASTICA THERA BAND x  Mts. NEGRO</t>
  </si>
  <si>
    <t>CINTA ELASTICA THERA BAND NEGRO 1,5mts</t>
  </si>
  <si>
    <t>BANDA CIRCULAR THERA BAND AMARILLO 46cm</t>
  </si>
  <si>
    <t>BANDA CIRCULAR THERA BAND ROJO 46cm</t>
  </si>
  <si>
    <t>BANDA CIRCULAR THERA BAND VERDE 46cm</t>
  </si>
  <si>
    <t>BANDA CIRCULAR  THERA BAND AZUL 46cm</t>
  </si>
  <si>
    <t>TOBILLERAS</t>
  </si>
  <si>
    <t>TOBILLERA SONNOS LADY 1kg (venta por par)</t>
  </si>
  <si>
    <t>TOBILLERA SONNOS 1kg (venta por par)</t>
  </si>
  <si>
    <t>TOBILLERA SONNOS 2kg (venta por par)</t>
  </si>
  <si>
    <t>TOBILLERA SONNOS REFORZADA ½kg (venta por par)</t>
  </si>
  <si>
    <t>TOBILLERA SONNOS REFORZADA 1kg (venta por par)</t>
  </si>
  <si>
    <t>TOBILLERA SONNOS REFORZADA 1½kg (venta por par)</t>
  </si>
  <si>
    <t>TOBILLERA SONNOS REFORZADA 2kg (venta por par)</t>
  </si>
  <si>
    <t>TOBILLERA SONNOS REFORZADA 3kg (venta por par)</t>
  </si>
  <si>
    <t>TOBILLERA SONNOS REFORZADA 4kg (venta por par)</t>
  </si>
  <si>
    <t>TOBILLERA SONNOS REFORZADA 5kg (venta por par)</t>
  </si>
  <si>
    <t>TOBILLERA SONNOS VINTAGE 1kg (venta por par)</t>
  </si>
  <si>
    <t>TOBILLERA SONNOS VINTAGE 2kg (venta por par)</t>
  </si>
  <si>
    <t>FITBALL</t>
  </si>
  <si>
    <t xml:space="preserve">PELOTA FITBALL Ø 35cm SONNOS Nacional </t>
  </si>
  <si>
    <t xml:space="preserve">PELOTA FITBALL Ø 45cm SONNOS Nacional </t>
  </si>
  <si>
    <t xml:space="preserve">PELOTA FITBALL Ø 55cm SONNOS Nacional </t>
  </si>
  <si>
    <t xml:space="preserve">PELOTA FITBALL Ø 65cm SONNOS Nacional </t>
  </si>
  <si>
    <t xml:space="preserve">PELOTA FITBALL Ø 75cm SONNOS Nacional </t>
  </si>
  <si>
    <t xml:space="preserve">PELOTA FITBALL Ø 85cm SONNOS Nacional </t>
  </si>
  <si>
    <t xml:space="preserve">PELOTA FITBALL Ø 95cm SONNOS Nacional </t>
  </si>
  <si>
    <t>VALLAS | PARALELAS | FLEXIONES</t>
  </si>
  <si>
    <t>MANIJA FLEXIONES SONNOS (x unid)</t>
  </si>
  <si>
    <t>VALLA SONNOS CURVA 35cm (caño)</t>
  </si>
  <si>
    <t>VALLA SONNOS CURVA 45cm (caño)</t>
  </si>
  <si>
    <t>VALLA SONNOS CURVA 55cm (caño)</t>
  </si>
  <si>
    <t>PARALELA SONNOS CROSSFIT 30cm (altura) (x unid)</t>
  </si>
  <si>
    <t>VALLA SONNOS PARALELA EQUALIZER 66cm (altura) (x unid)</t>
  </si>
  <si>
    <t>VALLA SONNOS PARALELA EQUALIZER 76cm (altura) (x unid)</t>
  </si>
  <si>
    <t>VALLA PVC DESARMABLE 15cm (maciza)</t>
  </si>
  <si>
    <t>VALLA PVC DESARMABLE 30cm (maciza)</t>
  </si>
  <si>
    <t>VALLA PVC DESARMABLE 40cm (maciza)</t>
  </si>
  <si>
    <t>VALLA 1mt (3 BASTONES + 2 BASES + 2 UNIONES)</t>
  </si>
  <si>
    <t>SANDBAGS Y CHALECO DE SOBRECARGA</t>
  </si>
  <si>
    <t>SOBRECARGA SONNOS CHALECO PRO 1 12kg (regulable x carga 750grms)</t>
  </si>
  <si>
    <t>SOBRECARGA SONNOS CHALECO ECO 10kg (regulable x carga 1kg)</t>
  </si>
  <si>
    <t>BOLSA ENTRENAMIENTO SONNOS SANDBAG 4kg (verde)</t>
  </si>
  <si>
    <t>BOLSA ENTRENAMIENTO SONNOS SANDBAG 8kg (amarillo)</t>
  </si>
  <si>
    <t>BOLSA ENTRENAMIENTO SONNOS SANDBAG 10kg (violeta)</t>
  </si>
  <si>
    <t>BOLSA ENTRENAMIENTO SONNOS SANDBAG 12kg (beige)</t>
  </si>
  <si>
    <t>BOLSA ENTRENAMIENTO SONNOS SANDBAG 14kg (verde)</t>
  </si>
  <si>
    <t>BOLSA ENTRENAMIENTO SONNOS SANDBAG 16kg (fucsia)</t>
  </si>
  <si>
    <t>BOLSA ENTRENAMIENTO SONNOS SANDBAG 18kg (azul)</t>
  </si>
  <si>
    <t>BOLSA ENTRENAMIENTO SONNOS SANDBAG 20kg (naranja)</t>
  </si>
  <si>
    <t>BOLSA ENTRENAMIENTO SONNOS SANDBAG 4kg LADY</t>
  </si>
  <si>
    <t>BOLSA ENTRENAMIENTO SONNOS SANDBAG 8kg LADY</t>
  </si>
  <si>
    <t>BOLSA ENTRENAMIENTO SONNOS SANDBAG 10kg LADY</t>
  </si>
  <si>
    <t>BOLSA ENTRENAMIENTO SONNOS SANDBAG 12kg LADY</t>
  </si>
  <si>
    <t>BOLSA ENTRENAMIENTO SONNOS SANDBAG 4kg METAL</t>
  </si>
  <si>
    <t>BOLSA ENTRENAMIENTO SONNOS SANDBAG 8kg METAL</t>
  </si>
  <si>
    <t>BOLSA ENTRENAMIENTO SONNOS SANDBAG 10kg METAL</t>
  </si>
  <si>
    <t>BOLSA ENTRENAMIENTO SONNOS SANDBAG 12kg METAL</t>
  </si>
  <si>
    <t>BOLSA ENTRENAMIENTO SONNOS SANDBAG 4kg BLACK</t>
  </si>
  <si>
    <t>BOLSA ENTRENAMIENTO SONNOS SANDBAG 8kg BLACK</t>
  </si>
  <si>
    <t>BOLSA ENTRENAMIENTO SONNOS SANDBAG 10kg BLACK</t>
  </si>
  <si>
    <t>BOLSA ENTRENAMIENTO SONNOS SANDBAG 12kg BLACK</t>
  </si>
  <si>
    <t>BOLSA ENTRENAMIENTO SONNOS SANDBAG 4kg VINTAGE</t>
  </si>
  <si>
    <t>BOLSA ENTRENAMIENTO SONNOS SANDBAG 8kg VINTAGE</t>
  </si>
  <si>
    <t>BOLSA ENTRENAMIENTO SONNOS SANDBAG 10kg VINTAGE</t>
  </si>
  <si>
    <t>BOLSA ENTRENAMIENTO SONNOS SANDBAG 12kg VINTAGE</t>
  </si>
  <si>
    <t>BOLSAS BÚLGARAS /SACO BULGARO</t>
  </si>
  <si>
    <t>BOLSA ENTRENAMIENTO SONNOS BULGARA 5kg (verde)</t>
  </si>
  <si>
    <t>BOLSA ENTRENAMIENTO SONNOS BULGARA 10kg (violeta)</t>
  </si>
  <si>
    <t>BOLSA ENTRENAMIENTO SONNOS BULGARA 15kg (azul)</t>
  </si>
  <si>
    <t>BOLSA ENTRENAMIENTO SONNOS BULGARA 20kg (naranja)</t>
  </si>
  <si>
    <t>TRINEOS DE LASTRE Y EMPUJE</t>
  </si>
  <si>
    <t>TRINEO LASTRE SONNOS ECO 1 (incluye banda y cinturon)</t>
  </si>
  <si>
    <t xml:space="preserve">TRINEO LASTRE SONNOS TELA PARA INTERIOR (incluye banda y cinturon) </t>
  </si>
  <si>
    <t>TRINEO EMPUJE Y TRACCION SONNOS CROSSFIT</t>
  </si>
  <si>
    <t>BARRAS DE DOMINADAS</t>
  </si>
  <si>
    <t>BARRA DOMINADAS SONNOS PARA ESQUINA</t>
  </si>
  <si>
    <t>BARRA DOMINADAS SONNOS AMURABLE</t>
  </si>
  <si>
    <t>BARRA DOMINADAS SONNOS MULTIFUNCION (con ganchos de anclaje)</t>
  </si>
  <si>
    <t>BARRA DOMINADAS SONNOS 90cm de vuelo (para crossfit)</t>
  </si>
  <si>
    <t>BARRA DOMINADAS SONNOS con ESCALADA (para crossfit)</t>
  </si>
  <si>
    <t>BARRA DOMINADAS + RACK SENTADILLAS SONNOS ALTURA REGULABLE (1,25mts dist. entre parantes)</t>
  </si>
  <si>
    <t>BOLSOS PELOTERO</t>
  </si>
  <si>
    <t>BOLSO PELOTERO SONNOS CORDURA 85cm x 45cm</t>
  </si>
  <si>
    <t>BOLSO PELOTERO SONNOS VINILICA 85cm x 55cm</t>
  </si>
  <si>
    <t>Código</t>
  </si>
  <si>
    <t>MEDICINE BALLS</t>
  </si>
  <si>
    <t>Final</t>
  </si>
  <si>
    <t>Cantidad</t>
  </si>
  <si>
    <t>Subtotal</t>
  </si>
  <si>
    <t>MINI MEDICINE BALL</t>
  </si>
  <si>
    <t xml:space="preserve">MEDICINE BALL SONNOS MINI DYNAMAX 1kg </t>
  </si>
  <si>
    <t xml:space="preserve">MEDICINE BALL SONNOS MINI DYNAMAX 2kg </t>
  </si>
  <si>
    <t xml:space="preserve">MEDICINE BALL SONNOS MINI DYNAMAX 3kg </t>
  </si>
  <si>
    <t xml:space="preserve">MEDICINE BALL SONNOS MINI DYNAMAX 4kg </t>
  </si>
  <si>
    <t xml:space="preserve">MEDICINE BALL SONNOS MINI DYNAMAX 5kg </t>
  </si>
  <si>
    <t xml:space="preserve">MEDICINE BALL SONNOS MINI DYNAMAX 6kg </t>
  </si>
  <si>
    <t xml:space="preserve">MEDICINE BALL SONNOS MINI DYNAMAX 7kg </t>
  </si>
  <si>
    <t>MEDICINE BALL SIN PIQUE</t>
  </si>
  <si>
    <t xml:space="preserve">MEDICINE BALL SONNOS TIPO DYNAMAX 2kg </t>
  </si>
  <si>
    <t xml:space="preserve">MEDICINE BALL SONNOS TIPO DYNAMAX 3kg </t>
  </si>
  <si>
    <t xml:space="preserve">MEDICINE BALL SONNOS TIPO DYNAMAX 4kg </t>
  </si>
  <si>
    <t xml:space="preserve">MEDICINE BALL SONNOS TIPO DYNAMAX 5kg </t>
  </si>
  <si>
    <t xml:space="preserve">MEDICINE BALL SONNOS TIPO DYNAMAX 6kg </t>
  </si>
  <si>
    <t xml:space="preserve">MEDICINE BALL SONNOS TIPO DYNAMAX 8kg </t>
  </si>
  <si>
    <t xml:space="preserve">MEDICINE BALL SONNOS TIPO DYNAMAX 9kg </t>
  </si>
  <si>
    <t xml:space="preserve">MEDICINE BALL SONNOS TIPO DYNAMAX 10kg </t>
  </si>
  <si>
    <t xml:space="preserve">MEDICINE BALL SONNOS TIPO DYNAMAX 12kg </t>
  </si>
  <si>
    <t xml:space="preserve">MEDICINE BALL SONNOS TIPO DYNAMAX 14kg </t>
  </si>
  <si>
    <t xml:space="preserve">MEDICINE BALL SONNOS TIPO DYNAMAX 16kg </t>
  </si>
  <si>
    <t xml:space="preserve">MEDICINE BALL SONNOS TIPO DYNAMAX 18kg </t>
  </si>
  <si>
    <t xml:space="preserve">MEDICINE BALL SONNOS TIPO DYNAMAX 20kg </t>
  </si>
  <si>
    <t xml:space="preserve">MEDICINE BALL SONNOS LADY TIPO DYNAMAX 3kg </t>
  </si>
  <si>
    <t xml:space="preserve">MEDICINE BALL SONNOS LADY TIPO DYNAMAX 6kg </t>
  </si>
  <si>
    <t xml:space="preserve">MEDICINE BALL SONNOS LADY TIPO DYNAMAX 9kg </t>
  </si>
  <si>
    <t xml:space="preserve">MEDICINE BALL SONNOS LADY TIPO DYNAMAX 12kg </t>
  </si>
  <si>
    <t xml:space="preserve">MEDICINE BALL SONNOS BLACK TIPO DYNAMAX 3kg </t>
  </si>
  <si>
    <t xml:space="preserve">MEDICINE BALL SONNOS BLACK TIPO DYNAMAX 6kg </t>
  </si>
  <si>
    <t xml:space="preserve">MEDICINE BALL SONNOS BLACK TIPO DYNAMAX 9kg </t>
  </si>
  <si>
    <t xml:space="preserve">MEDICINE BALL SONNOS BLACK TIPO DYNAMAX 12kg </t>
  </si>
  <si>
    <t>MEDICINE BALL SONNOS VINTAGE TIPO DYNAMAX 6kg (cuero beige)</t>
  </si>
  <si>
    <t>MEDICINE BALL SONNOS VINTAGE TIPO DYNAMAX 9kg (cuero beige)</t>
  </si>
  <si>
    <t>MEDICINE BALL SONNOS VINTAGE TIPO DYNAMAX 12kg (cuero beige)</t>
  </si>
  <si>
    <t>COLCHONETAS</t>
  </si>
  <si>
    <t>COLCHONETA SONNOS ECO LADY 1mt x 50cm x 4cm (densidad 25kg)</t>
  </si>
  <si>
    <t>COLCHONETA SONNOS SUPER ECO 1mt x43 cm x 3 cm (densidad 18kg)(Colores Varios)</t>
  </si>
  <si>
    <t>COLCHONETA SONNOS ECO NEGRA 1mt x 50cm X 4cm (densidad 25kg)</t>
  </si>
  <si>
    <t>COLCHONETA SONNOS ECO 1mt x 50cm x 4cm (densidad 25kg)</t>
  </si>
  <si>
    <t>COLCHONETA SONNOS ESTANDARD NEGRA 1mt x 50cm x 4cm (densidad 50kg)</t>
  </si>
  <si>
    <t>COLCHONETA SONNOS STANDARD 1mt x 50cm x 4cm  (densidad 50kg)</t>
  </si>
  <si>
    <t>COLCHONETA SONNOS GYM 1 1mt x 50cm x 4cm (alta densidad)</t>
  </si>
  <si>
    <t>COLCHONETA SONNOS GYM 1 NEGRA 1mt x 50cm x 4cm (alta densidad)</t>
  </si>
  <si>
    <t>COLCHONETA SONNOS PLEGABLE 1mt x 50cm X 4cm (denidad 18kg)</t>
  </si>
  <si>
    <t>COLCHONETA SONNOS PILATES 2 1,70mts x 60cm x 5cm (densidad 50kg)</t>
  </si>
  <si>
    <t>COLCHONETA SONNOS GIMNASIA 1 2mts x 1mt x 4cm (alta densidad)</t>
  </si>
  <si>
    <t xml:space="preserve">COLCHONETA SONNOS GIMNASIA 2 2mts x 1mt x 6cm (alta densidad) </t>
  </si>
  <si>
    <t xml:space="preserve">COLCHONETA SONNOS DROP MAT (para levantamiento x unid) </t>
  </si>
  <si>
    <t>ALMOHADILLA SONNOS ABMAT CROSSFIT</t>
  </si>
  <si>
    <t>EDICIÓN PREMIUM</t>
  </si>
  <si>
    <t>COLCHONETA LOGO CROSSFIT 1mt x 50cm x 4cm (alta densidad)</t>
  </si>
  <si>
    <t>COLCHONETA SONNOS LOGO GAP 1mt x 50cm x 4cm (densidad 25kg)</t>
  </si>
  <si>
    <t>COLCHONETA SONNOS LOGO ABD 1mt x 50cm x 4cm (densidad 25kg)</t>
  </si>
  <si>
    <t>COLCHONETA SONNOS LOGO FUNCIONAL 1mt x 50cm x 4cm (densidad 25kg)</t>
  </si>
  <si>
    <t>COLCHONETA SONNOS VINTAGE 1mt x 50cm x 4cm (alta densidad)</t>
  </si>
  <si>
    <t>COLCHONETA SONNOS RIVER PLATE 1mt x 50cm x 4cm (densidad 50kg)</t>
  </si>
  <si>
    <t>COLCHONETA SONNOS BOCA JRS 1mt x 50cm x 4cm (densidad 50kg)</t>
  </si>
  <si>
    <t>PILATES MAT ENROLLABLE</t>
  </si>
  <si>
    <t>COLCHONETA SONNOS MAT PILATES 1,40mts x 50cm x 4mm (fabricacion nacional)</t>
  </si>
  <si>
    <t>COLCHONETA SONNOS MAT PILATES 1,60mts x 70cm x 4mm (fabricacion nacional)</t>
  </si>
  <si>
    <t>REPUESTOS</t>
  </si>
  <si>
    <t>REPUESTO CABLE ACERO RECUBIERTO 5mm x mts.</t>
  </si>
  <si>
    <t>REPUESTO CABLE ACERO RECUBIERTO 6mm x mts</t>
  </si>
  <si>
    <t>RESORTE CINCADO (para minitramp eco)</t>
  </si>
  <si>
    <t>RESORTE CINCADO (para minitramp pro)</t>
  </si>
  <si>
    <t>ACCESORIO M PARA SUJECION DE RESORTES (para minitramp)</t>
  </si>
  <si>
    <t>REGATON PARA PATA DE MINITRAMP ECO</t>
  </si>
  <si>
    <t>REGATON PARA PATA DE MINITRAMP PROF.</t>
  </si>
  <si>
    <t>REPUESTO SONNOS REGISTRO CORTO</t>
  </si>
  <si>
    <t>LONA SONNOS MINITRAMP ECO</t>
  </si>
  <si>
    <t>LONA SONNOS MINITRAMP PRO</t>
  </si>
  <si>
    <t>FUNDA SONNOS MINITRAMP (todos los modelos)</t>
  </si>
  <si>
    <t>BOXEO Y DEPORTES DE COMBATE</t>
  </si>
  <si>
    <t>GUANTINES</t>
  </si>
  <si>
    <t>GUANTIN ROOKIE SONNOS DRAGON SENIOR (con elastico y velcro)</t>
  </si>
  <si>
    <t>GUANTIN ROOKIE SONNOS DRAGON JUNIOR (con elastico y velcro)</t>
  </si>
  <si>
    <t>GUANTIN TRAINING SONNOS LADY T.1 HOMOLOGADO RECREATIVO (con cinto y velcro)</t>
  </si>
  <si>
    <t>GUANTIN TRAINING SONNOS LADY T.2 HOMOLOGADO RECREATIVO (con cinto y velcro)</t>
  </si>
  <si>
    <t>GUANTIN TRAINING SONNOS LADY T.3 HOMOLOGADO RECREATIVO (con cinto y velcro)</t>
  </si>
  <si>
    <t>GUANTIN TRAINING SONNOS METAL T.1 HOMOLOGADO RECREATIVO (con cinto y velcro)</t>
  </si>
  <si>
    <t>GUANTIN TRAINING SONNOS METAL T.2 HOMOLOGADO RECREATIVO (con cinto y velcro)</t>
  </si>
  <si>
    <t>GUANTIN TRAINING SONNOS METAL T.3 HOMOLOGADO RECREATIVO (con cinto y velcro)</t>
  </si>
  <si>
    <t>GUANTIN TRAINING SONNOS VINTAGE T.1 HOMOLOGADO RECREATIVO (con cinto y velcro)</t>
  </si>
  <si>
    <t>GUANTIN TRAINING SONNOS VINTAGE T.2 HOMOLOGADO RECREATIVO (con cinto y velcro)</t>
  </si>
  <si>
    <t>GUANTIN TRAINING SONNOS VINTAGE T.3 HOMOLOGADO RECREATIVO (con cinto y velcro)</t>
  </si>
  <si>
    <t>GUANTIN STANDARD SONNOS TRICOLOR T.1 HOMOLOGADO RECREATIVO (con puño y velcro)</t>
  </si>
  <si>
    <t>GUANTIN STANDARD SONNOS TRICOLOR T.2 HOMOLOGADO RECREATIVO (con puño y velcro)</t>
  </si>
  <si>
    <t>GUANTIN STANDARD SONNOS TRICOLOR T.3 HOMOLOGADO RECREATIVO (con puño y velcro)</t>
  </si>
  <si>
    <t>GUANTIN STANDARD SONNOS TRICOLOR T.4 HOMOLOGADO RECREATIVO (con puño y velcro)</t>
  </si>
  <si>
    <t>GUANTIN PRO SONNOS HIVE SENIOR HOMOLOGADO RECREATIVO (con cinto, velcro y muñeca flexible)</t>
  </si>
  <si>
    <t>GUANTES DE BOXEO</t>
  </si>
  <si>
    <t>GUANTE BOXEO SONNOS KIDS SPIDER</t>
  </si>
  <si>
    <t>GUANTE BOXEO SONNOS TRICOLOR 12onz HOMOLOGADO RECREATIVO</t>
  </si>
  <si>
    <t>GUANTE BOXEO SONNOS SGA NO SWEAT Black Edition 10oz</t>
  </si>
  <si>
    <t>GUANTE BOXEO SONNOS SGA 1.0 10oz (homologado competitivo)</t>
  </si>
  <si>
    <t>GUANTE BOXEO SONNOS SGA 1.0 12oz (homologado competitivo)</t>
  </si>
  <si>
    <t>GUANTE BOXEO SONNOS SGR 2.0 10oz NEGRO (homologado recreativo)</t>
  </si>
  <si>
    <t>GUANTE BOXEO SONNOS SGR 2.0 12oz NEGRO (homologado recreativo)</t>
  </si>
  <si>
    <t>GUANTE BOXEO SONNOS SGR 2.0 14oz NEGRO (homologado recreativo)</t>
  </si>
  <si>
    <t>GUANTE BOXEO SONNOS SGR 2.0 16oz NEGRO (homologado recreativo)</t>
  </si>
  <si>
    <t>GUANTE BOXEO SONNOS SGR 2.0 10oz BLANCO (homologado recreativo)</t>
  </si>
  <si>
    <t>GUANTE BOXEO SONNOS SGR 2.0 12oz BLANCO (homologado recreativo)</t>
  </si>
  <si>
    <t>GUANTE BOXEO SONNOS SGR 2.0 14oz BLANCO (homologado recreativo)</t>
  </si>
  <si>
    <t>GUANTE BOXEO SONNOS SGR 2.0 16oz BLANCO (homologado recreativo)</t>
  </si>
  <si>
    <t>GUANTE BOXEO SONNOS SGP 8oz con cordon (homologado competitivo)</t>
  </si>
  <si>
    <t>GUANTE BOXEO SONNOS SGP 10oz con cordon (homologado competitivo)</t>
  </si>
  <si>
    <t>GUANTES MMA</t>
  </si>
  <si>
    <t>PROXIMAMENTE</t>
  </si>
  <si>
    <t>GUANTE MMA SONNOS ESTANDAR TRICOLOR (T.1 al T.4)</t>
  </si>
  <si>
    <t>270009-1-16</t>
  </si>
  <si>
    <t>GUANTE MMA SONNOS ESTANDAR TRICOLOR (T.1 al T.4) 1</t>
  </si>
  <si>
    <t>270009-1-17</t>
  </si>
  <si>
    <t>GUANTE MMA SONNOS ESTANDAR TRICOLOR (T.1 al T.4) 2</t>
  </si>
  <si>
    <t>270009-1-18</t>
  </si>
  <si>
    <t>GUANTE MMA SONNOS ESTANDAR TRICOLOR (T.1 al T.4) 3</t>
  </si>
  <si>
    <t>270009-1-19</t>
  </si>
  <si>
    <t>GUANTE MMA SONNOS ESTANDAR TRICOLOR (T.1 al T.4) 4</t>
  </si>
  <si>
    <t>BOLSAS</t>
  </si>
  <si>
    <t xml:space="preserve">BOLSA BOXEO SONNOS CORDURA 50cm x Ø35cm </t>
  </si>
  <si>
    <t>BOLSA BOXEO SONNOS CORDURA 90cm x Ø35cm</t>
  </si>
  <si>
    <t>BOLSA BOXEO SONNOS CORDURA 1,20mts x Ø35cm</t>
  </si>
  <si>
    <t>BOLSA BOXEO SONNOS CORDURA 1,50mts x Ø35cm</t>
  </si>
  <si>
    <t>BOLSA BOXEO SONNOS TELA VINILICA 50cm x Ø35cm HOMOLOGADO RECREATIVO</t>
  </si>
  <si>
    <t>BOLSA BOXEO SONNOS MUJER VINILICA 90cm x Ø35cm (basica o combinada) HOMOLOGADO RECREATIVO</t>
  </si>
  <si>
    <t>BOLSA BOXEO SONNOS VINILICA 90cm x Ø35cm (combinada con sujecion "M") HOMOLOGADO RECREATIVO</t>
  </si>
  <si>
    <t>BOLSA BOXEO SONNOS VINILICA 1,20mts x Ø35cm (combinada con sujecion "M") HOMOLOGADO RECREATIVO</t>
  </si>
  <si>
    <t>BOLSA BOXEO SONNOS VINILICA 1,50mts x Ø35cm (combinada con sujecion "M")</t>
  </si>
  <si>
    <t>BOLSA BOXEO SONNOS VINILICA 1,80mts x Ø35cm (con sujecion "M")</t>
  </si>
  <si>
    <t>BOLSA BOXEO SONNOS VINILICA TRICOLOR 90cm x Ø35cm  HOMOLOGADO RECREATIVO</t>
  </si>
  <si>
    <t>BOLSA BOXEO SONNOS VINILICA TRICOLOR 1,50mts x Ø35cm</t>
  </si>
  <si>
    <t>BOLSA MMA SONNOS MULTIGOLPE 90cm x Ø35cm (con sujecion "M")</t>
  </si>
  <si>
    <t>BOLSA BOXEO SONNOS CUERO VINTAGE 90cm x Ø35cm  HOMOLOGADO RECREATIVO</t>
  </si>
  <si>
    <t>BOLSA BOXEO SONNOS CUERO VINTAGE 1,50mts x Ø35cm HOMOLOGADO RECREATIVO</t>
  </si>
  <si>
    <t>BOLSA GOTA SONNOS CHICA (con sujecion "M")(uppercuts)</t>
  </si>
  <si>
    <t>BOLSA GOTA SONNOS GRANDE (con sujecion "M")(uppercuts)</t>
  </si>
  <si>
    <t>BOLSA GRAPPLING SONNOS CHICA</t>
  </si>
  <si>
    <t>BOLSA GRAPPLING SONNOS GRANDE</t>
  </si>
  <si>
    <t xml:space="preserve">RELLENO + BOLSA BOXEO SONNOS CORDURA 50cm x Ø35cm </t>
  </si>
  <si>
    <t xml:space="preserve">RELLENO + BOLSA BOXEO SONNOS CORDURA 90cm x Ø35cm </t>
  </si>
  <si>
    <t xml:space="preserve">RELLENO + BOLSA BOXEO SONNOS CORDURA 1,20mts x Ø35cm </t>
  </si>
  <si>
    <t>RELLENO + BOLSA BOXEO SONNOS CORDURA 1,50mts x Ø35cm</t>
  </si>
  <si>
    <t>RELLENO + BOLSA BOXEO SONNOS TELA VINILICA 50cm x Ø35cm</t>
  </si>
  <si>
    <t>RELLENO + BOLSA BOXEO SONNOS MUJER TELA VINILICA 90cm x Ø35cm (basica o combinada)</t>
  </si>
  <si>
    <t>RELLENO + BOLSA BOXEO SONNOS VINILICA 90cm x Ø35cm (combinada con sujecion "M") HOMOLOGADO RECREATIVO</t>
  </si>
  <si>
    <t>RELLENO + BOLSA BOXEO SONNOS VINILICA 1,20mts x Ø35cm (combinada con sujecion "M") HOMOLOGADO RECREATIVO</t>
  </si>
  <si>
    <t>RELLENO + BOLSA BOXEO SONNOS VINILICA 1,50mts x Ø35cm (combinada con sujecion "M")</t>
  </si>
  <si>
    <t>RELLENO + BOLSA BOXEO SONNOS VINILICA 1,80mts x Ø35cm (con sujecion "M")</t>
  </si>
  <si>
    <t xml:space="preserve">RELLENO + BOLSA BOXEO SONNOS TELA VINILICA TRICOLOR 90cm x Ø35cm </t>
  </si>
  <si>
    <t>RELLENO + BOLSA BOXEO SONNOS TELA VINILICA TRICOLOR 1,50mts x Ø35cm</t>
  </si>
  <si>
    <t xml:space="preserve">RELLENO + BOLSA BOXEO SONNOS CUERO VINTAGE 90cm x Ø35cm </t>
  </si>
  <si>
    <t>RELLENO + BOLSA BOXEO SONNOS CUERO VINTAGE 1,50mts x Ø35cm</t>
  </si>
  <si>
    <t>RELLENO + BOLSA GOTA SONNOS CHICA (con sujecion "M")(uppercuts)</t>
  </si>
  <si>
    <t>RELLENO + BOLSA GOTA SONNOS GRANDE (con sujecion "M")(uppercuts)</t>
  </si>
  <si>
    <t>RELLENO + BOLSA GRAPPLING SONNOS CHICA</t>
  </si>
  <si>
    <t>RELLENO + BOLSA GRAPPLING SONNOS GRANDE</t>
  </si>
  <si>
    <t>BOLSA BOXEO SONNOS CUERO LADY 90cm x Ø35cm (cuero sintetico)</t>
  </si>
  <si>
    <t>BOLSA BOXEO SONNOS CUERO LADY 1,50mts x Ø35cm (cuero sintetico)</t>
  </si>
  <si>
    <t>BOLSA BOXEO SONNOS CUERO BLACK 90cm x Ø35cm (cuero sintetico)</t>
  </si>
  <si>
    <t>BOLSA BOXEO SONNOS CUERO BLACK 1,50mts x Ø35cm (cuero sintetico)</t>
  </si>
  <si>
    <t>BOLSA BOXEO SONNOS NUMBER PATCH 90cm x Ø35cm (con sujecion "M")(6 parches)</t>
  </si>
  <si>
    <t>BOLSA BOXEO SONNOS NUMBER PATCH 1,50mts x Ø35cm (con sujecion "M")(10 parches)</t>
  </si>
  <si>
    <t>BOLSA BOXEO SONNOS ANGLE BAG 1,20mts (con sujecion "M")</t>
  </si>
  <si>
    <t>BOLSA BOXEO SONNOS BOWLING PIN 1,20mts (con sujecion "M")</t>
  </si>
  <si>
    <t>RELLENO + BOLSA BOXEO SONNOS CUERO LADY 90cm x Ø35cm (cuero sintetico)</t>
  </si>
  <si>
    <t>RELLENO + BOLSA BOXEO SONNOS CUERO LADY 1,50mts x Ø35cm (cuero sintetico)</t>
  </si>
  <si>
    <t>RELLENO + BOLSA BOXEO SONNOS CUERO BLACK 90cm x Ø35cm (cuero sintetico)</t>
  </si>
  <si>
    <t>RELLENO + BOLSA BOXEO SONNOS CUERO BLACK 1,50mts x Ø35cm (cuero sintetico)</t>
  </si>
  <si>
    <t>RELLENO + BOLSA BOXEO SONNOS NUMBER PATCH 90cm x Ø35cm (con sujecion "M")(6 parches)</t>
  </si>
  <si>
    <t>RELLENO + BOLSA BOXEO SONNOS NUMBER PATCH 1,50mts x Ø35cm (con sujecion "M")(10 parches)</t>
  </si>
  <si>
    <t>RELLENO + BOLSA BOXEO SONNOS ANGLE BAG 1,20mts (con sujecion "M")</t>
  </si>
  <si>
    <t>RELLENO + BOLSA BOXEO SONNOS BOWLING PIN 1,20mts (con sujecion "M")</t>
  </si>
  <si>
    <t>BOLSA GOTA WATER BAG SONNOS CHICA gris/azul (RECREATIVA)</t>
  </si>
  <si>
    <t>BOLSA GOTA WATER BAG SONNOS MEDIANA gris/rojo (RECREATIVA)</t>
  </si>
  <si>
    <t>BOLSA GOTA WATER BAG SONNOS CHICA negro/azul (FAB)</t>
  </si>
  <si>
    <t>BOLSA GOTA WATER BAG SONNOS MEDIANA negro/rojo (FAB)</t>
  </si>
  <si>
    <t>BOLSA GOTA WATER BAG SONNOS GRANDE negro/gris (FAB)</t>
  </si>
  <si>
    <t>ACCESORIOS</t>
  </si>
  <si>
    <t>VENDA BOXEO SONNOS COLOR 3mts (venta x par)</t>
  </si>
  <si>
    <t>VENDA BOXEO SONNOS NEGRO 4,5mts (venta x par)</t>
  </si>
  <si>
    <t>VENDA BOXEO SONNOS RIVER PLATE NEGRO 3mts (venta x par)</t>
  </si>
  <si>
    <t>VENDA BOXEO SONNOS BOCA JRS NEGRO 3mts (venta x par)</t>
  </si>
  <si>
    <t>PROTECTOR BUCAL SONNOS STANDARD SIMPLE JR / SR (caja transparente) HOMOLOGADO RECREATIVO</t>
  </si>
  <si>
    <t>412816-2-14</t>
  </si>
  <si>
    <t>PROTECTOR BUCAL SONNOS STANDARD SIMPLE JR / SR (caja transparente) HOMOLOGADO RECREATIVO Azul JR</t>
  </si>
  <si>
    <t>412816-2-15</t>
  </si>
  <si>
    <t>PROTECTOR BUCAL SONNOS STANDARD SIMPLE JR / SR (caja transparente) HOMOLOGADO RECREATIVO Azul SR</t>
  </si>
  <si>
    <t>412816-3-14</t>
  </si>
  <si>
    <t>PROTECTOR BUCAL SONNOS STANDARD SIMPLE JR / SR (caja transparente) HOMOLOGADO RECREATIVO Negro JR</t>
  </si>
  <si>
    <t>412816-3-15</t>
  </si>
  <si>
    <t>PROTECTOR BUCAL SONNOS STANDARD SIMPLE JR / SR (caja transparente) HOMOLOGADO RECREATIVO Negro SR</t>
  </si>
  <si>
    <t>412816-6-14</t>
  </si>
  <si>
    <t>PROTECTOR BUCAL SONNOS STANDARD SIMPLE JR / SR (caja transparente) HOMOLOGADO RECREATIVO Rosa JR</t>
  </si>
  <si>
    <t>412816-6-15</t>
  </si>
  <si>
    <t>PROTECTOR BUCAL SONNOS STANDARD SIMPLE JR / SR (caja transparente) HOMOLOGADO RECREATIVO Rosa SR</t>
  </si>
  <si>
    <t>412816-11-14</t>
  </si>
  <si>
    <t>PROTECTOR BUCAL SONNOS STANDARD SIMPLE JR / SR (caja transparente) HOMOLOGADO RECREATIVO Naranja JR</t>
  </si>
  <si>
    <t>412816-11-15</t>
  </si>
  <si>
    <t>PROTECTOR BUCAL SONNOS STANDARD SIMPLE JR / SR (caja transparente) HOMOLOGADO RECREATIVO Naranja SR</t>
  </si>
  <si>
    <t>PROTECTOR BUCAL SONNOS TRAINING SIMPLE SR (caja negra) HOMOLOGADO RECREATIVO</t>
  </si>
  <si>
    <t>412817-31-15</t>
  </si>
  <si>
    <t>PROTECTOR BUCAL SONNOS TRAINING SIMPLE SR (caja negra) HOMOLOGADO RECREATIVO Transparente SR</t>
  </si>
  <si>
    <t>PROTECTOR BUCAL SONNOS PRO SIMPLE JR / SR (caja redonda) HOMOLOGADO COMPETITIVO</t>
  </si>
  <si>
    <t>412818-3-14</t>
  </si>
  <si>
    <t>PROTECTOR BUCAL SONNOS PRO SIMPLE JR / SR (caja redonda) HOMOLOGADO COMPETITIVO Negro JR</t>
  </si>
  <si>
    <t>412818-3-15</t>
  </si>
  <si>
    <t>PROTECTOR BUCAL SONNOS PRO SIMPLE JR / SR (caja redonda) HOMOLOGADO COMPETITIVO Negro SR</t>
  </si>
  <si>
    <t>412818-6-14</t>
  </si>
  <si>
    <t>PROTECTOR BUCAL SONNOS PRO SIMPLE JR / SR (caja redonda) HOMOLOGADO COMPETITIVO Rosa JR</t>
  </si>
  <si>
    <t>412818-6-15</t>
  </si>
  <si>
    <t>PROTECTOR BUCAL SONNOS PRO SIMPLE JR / SR (caja redonda) HOMOLOGADO COMPETITIVO Rosa SR</t>
  </si>
  <si>
    <t>CABEZAL SONNOS POMULO y MENTON (homologado recreativo)</t>
  </si>
  <si>
    <t>CABEZAL SONNOS OLIMPICO (homologado recreativo)</t>
  </si>
  <si>
    <t>CABEZAL SONNOS OLIMPICO SCA (rojo / azul)(homologado competitivo)</t>
  </si>
  <si>
    <t>CABEZAL TRAINING SONNOS SCT 2.0 (negro)</t>
  </si>
  <si>
    <t>PROTECTOR TIBIAL SONNOS TROPICAL (T.2)</t>
  </si>
  <si>
    <t>PROTECTOR TIBIAL SONNOS TROPICAL (T.3)</t>
  </si>
  <si>
    <t>PROTECTOR TIBIAL SONNOS PROFESIONAL PVC (talle unico)</t>
  </si>
  <si>
    <t>FOCO PLANO REDONDO con sujetador dedos SONNOS (venta x par) HOMOLOGADO RECREATIVO</t>
  </si>
  <si>
    <t>FOCO PLANO con manopla SONNOS NUMBER PATCH (venta x par)</t>
  </si>
  <si>
    <t>FOCO con MANOPLA SONNOS REAL FACE (venta x unidad)</t>
  </si>
  <si>
    <t xml:space="preserve">ESCUDO POTENCIA SONNOS CHICO 48cm x 24cm x 12cm </t>
  </si>
  <si>
    <t xml:space="preserve">ESCUDO POTENCIA SONNOS MEDIANO 50cm x 35cm x 12cm </t>
  </si>
  <si>
    <t xml:space="preserve">ESCUDO POTENCIA SONNOS GRANDE 60cm x 50cm x 12cm </t>
  </si>
  <si>
    <t>CIELO Y TIERRA SONNOS SEMIPROFESIONAL LINEA PREMIUM (con tensores)</t>
  </si>
  <si>
    <t>INDUMENTARIA</t>
  </si>
  <si>
    <t>SHORT BOXEO | MUSCULOSA</t>
  </si>
  <si>
    <t>MUSCULOSA SONNOS OFICIAL FAB UNISEX (roja / azul)(homologado competitivo)</t>
  </si>
  <si>
    <t>SHORT BOXEO SONNOS TRICOLOR (S-M-L-XL) HOMOLOGADO RECREATIVO</t>
  </si>
  <si>
    <t>412615-2-6</t>
  </si>
  <si>
    <t>SHORT BOXEO SONNOS TRICOLOR (XS-S-M-L-XL)(homologado competitivo) Azul L</t>
  </si>
  <si>
    <t>412615-2-5</t>
  </si>
  <si>
    <t>SHORT BOXEO SONNOS TRICOLOR (XS-S-M-L-XL)(homologado competitivo) Azul M</t>
  </si>
  <si>
    <t>412615-2-4</t>
  </si>
  <si>
    <t>SHORT BOXEO SONNOS TRICOLOR (XS-S-M-L-XL)(homologado competitivo) Azul S</t>
  </si>
  <si>
    <t>412615-2-7</t>
  </si>
  <si>
    <t>SHORT BOXEO SONNOS TRICOLOR (XS-S-M-L-XL)(homologado competitivo) Azul XL</t>
  </si>
  <si>
    <t>412615-5-6</t>
  </si>
  <si>
    <t>SHORT BOXEO SONNOS TRICOLOR (XS-S-M-L-XL)(homologado competitivo) Blanco L</t>
  </si>
  <si>
    <t>412615-5-5</t>
  </si>
  <si>
    <t>SHORT BOXEO SONNOS TRICOLOR (XS-S-M-L-XL)(homologado competitivo) Blanco M</t>
  </si>
  <si>
    <t>412615-5-4</t>
  </si>
  <si>
    <t>SHORT BOXEO SONNOS TRICOLOR (XS-S-M-L-XL)(homologado competitivo) Blanco S</t>
  </si>
  <si>
    <t>412615-5-7</t>
  </si>
  <si>
    <t>SHORT BOXEO SONNOS TRICOLOR (XS-S-M-L-XL)(homologado competitivo) Blanco XL</t>
  </si>
  <si>
    <t>412615-15-6</t>
  </si>
  <si>
    <t>SHORT BOXEO SONNOS TRICOLOR (XS-S-M-L-XL)(homologado competitivo) Fucsia L</t>
  </si>
  <si>
    <t>412615-15-5</t>
  </si>
  <si>
    <t>SHORT BOXEO SONNOS TRICOLOR (XS-S-M-L-XL)(homologado competitivo) Fucsia M</t>
  </si>
  <si>
    <t>412615-15-4</t>
  </si>
  <si>
    <t>SHORT BOXEO SONNOS TRICOLOR (XS-S-M-L-XL)(homologado competitivo) Fucsia S</t>
  </si>
  <si>
    <t>412615-15-7</t>
  </si>
  <si>
    <t>SHORT BOXEO SONNOS TRICOLOR (XS-S-M-L-XL)(homologado competitivo) Fucsia XL</t>
  </si>
  <si>
    <t>412615-10-6</t>
  </si>
  <si>
    <t>SHORT BOXEO SONNOS TRICOLOR (XS-S-M-L-XL)(homologado competitivo) Gris L</t>
  </si>
  <si>
    <t>412615-10-5</t>
  </si>
  <si>
    <t>SHORT BOXEO SONNOS TRICOLOR (XS-S-M-L-XL)(homologado competitivo) Gris M</t>
  </si>
  <si>
    <t>412615-10-4</t>
  </si>
  <si>
    <t>SHORT BOXEO SONNOS TRICOLOR (XS-S-M-L-XL)(homologado competitivo) Gris S</t>
  </si>
  <si>
    <t>412615-10-7</t>
  </si>
  <si>
    <t>SHORT BOXEO SONNOS TRICOLOR (XS-S-M-L-XL)(homologado competitivo) Gris XL</t>
  </si>
  <si>
    <t>412615-13-6</t>
  </si>
  <si>
    <t>SHORT BOXEO SONNOS TRICOLOR (XS-S-M-L-XL)(homologado competitivo) Rojo L</t>
  </si>
  <si>
    <t>412615-13-5</t>
  </si>
  <si>
    <t>SHORT BOXEO SONNOS TRICOLOR (XS-S-M-L-XL)(homologado competitivo) Rojo M</t>
  </si>
  <si>
    <t>412615-13-4</t>
  </si>
  <si>
    <t>SHORT BOXEO SONNOS TRICOLOR (XS-S-M-L-XL)(homologado competitivo) Rojo S</t>
  </si>
  <si>
    <t>412615-13-7</t>
  </si>
  <si>
    <t>SHORT BOXEO SONNOS TRICOLOR (XS-S-M-L-XL)(homologado competitivo) Rojo XL</t>
  </si>
  <si>
    <t>SHORT THAI</t>
  </si>
  <si>
    <t xml:space="preserve">SHORT THAI SONNOS HOMBRE TRICOLOR (S-M-L-XL) </t>
  </si>
  <si>
    <t>412616-8-6</t>
  </si>
  <si>
    <t>SHORT THAI SONNOS HOMBRE TRICOLOR (S-M-L-XL) Amarillo L</t>
  </si>
  <si>
    <t>412616-8-5</t>
  </si>
  <si>
    <t>SHORT THAI SONNOS HOMBRE TRICOLOR (S-M-L-XL) Amarillo M</t>
  </si>
  <si>
    <t>412616-8-4</t>
  </si>
  <si>
    <t>SHORT THAI SONNOS HOMBRE TRICOLOR (S-M-L-XL) Amarillo S</t>
  </si>
  <si>
    <t>412616-8-3</t>
  </si>
  <si>
    <t>SHORT THAI SONNOS HOMBRE TRICOLOR (S-M-L-XL) Amarillo XS</t>
  </si>
  <si>
    <t>412616-2-6</t>
  </si>
  <si>
    <t>SHORT THAI SONNOS HOMBRE TRICOLOR (S-M-L-XL) Azul L</t>
  </si>
  <si>
    <t>412616-2-5</t>
  </si>
  <si>
    <t>SHORT THAI SONNOS HOMBRE TRICOLOR (S-M-L-XL) Azul M</t>
  </si>
  <si>
    <t>412616-2-4</t>
  </si>
  <si>
    <t>SHORT THAI SONNOS HOMBRE TRICOLOR (S-M-L-XL) Azul S</t>
  </si>
  <si>
    <t>412616-2-3</t>
  </si>
  <si>
    <t>SHORT THAI SONNOS HOMBRE TRICOLOR (S-M-L-XL) Azul XS</t>
  </si>
  <si>
    <t xml:space="preserve">SHORT THAI SONNOS MUJER TRICOLOR (S-M-L) </t>
  </si>
  <si>
    <t>412617-6-6</t>
  </si>
  <si>
    <t>SHORT THAI SONNOS MUJER TRICOLOR (S-M-L)  Rosa L</t>
  </si>
  <si>
    <t>412617-6-5</t>
  </si>
  <si>
    <t>SHORT THAI SONNOS MUJER TRICOLOR (S-M-L)  Rosa M</t>
  </si>
  <si>
    <t>412617-6-4</t>
  </si>
  <si>
    <t>SHORT THAI SONNOS MUJER TRICOLOR (S-M-L)  Rosa S</t>
  </si>
  <si>
    <t>SOPORTES</t>
  </si>
  <si>
    <t>CADENA SONNOS 4 TIRAS (para bolsas)</t>
  </si>
  <si>
    <t>CADENA SONNOS 6 TIRAS (para bolsas bowling pin)</t>
  </si>
  <si>
    <t>SOPORTE SONNOS TECHO BOLSA BOXEO (incluye cadena 50cm)</t>
  </si>
  <si>
    <t>SOPORTE SONNOS BOLSA BOXEO ECO 50cm (no articulado)</t>
  </si>
  <si>
    <t>SOPORTE SONNOS BOLSA BOXEO ARTICULADO</t>
  </si>
  <si>
    <t>SOPORTE SONNOS PERA PUCHING ROTOR BOLILLA</t>
  </si>
  <si>
    <t>SOPORTE SONNOS PERA PUCHING ROTOR RULEMAN</t>
  </si>
  <si>
    <t>SOPORTE DE PIE SONNOS BOLSA y PERA PUCHING (rotor a bolilla, no incluye accesorios)</t>
  </si>
  <si>
    <t>CAJONES DE SALTO</t>
  </si>
  <si>
    <t xml:space="preserve">CAJON SONNOS SALTO PLIOMETRICO 30cm </t>
  </si>
  <si>
    <t xml:space="preserve">CAJON SONNOS SALTO PLIOMETRICO 35cm </t>
  </si>
  <si>
    <t xml:space="preserve">CAJON SONNOS SALTO PLIOMETRICO 40cm </t>
  </si>
  <si>
    <t xml:space="preserve">CAJON SONNOS SALTO PLIOMETRICO 50cm </t>
  </si>
  <si>
    <t xml:space="preserve">CAJON SONNOS SALTO PLIOMETRICO 65cm </t>
  </si>
  <si>
    <t xml:space="preserve">CAJON SONNOS SALTO PLIOMETRICO 80cm </t>
  </si>
  <si>
    <t>CAJON SONNOS MADERA 76cm x 60cm x 50cm  (para crossfit)</t>
  </si>
  <si>
    <t>ORGANIZADORES</t>
  </si>
  <si>
    <t>PARA DISCOS</t>
  </si>
  <si>
    <t>ORGANIZADOR DISCO SONNOS Ø30mm (120kg)</t>
  </si>
  <si>
    <t>ORGANIZADOR DISCO SONNOS Ø30mm (300kg)</t>
  </si>
  <si>
    <t>ORGANIZADOR DISCO SONNOS Ø50mm (120kg)</t>
  </si>
  <si>
    <t>ORGANIZADOR DISCO SONNOS Ø50mm (300kg)</t>
  </si>
  <si>
    <t>ORGANIZADOR DISCO SONNOS Ø50mm (500kg)</t>
  </si>
  <si>
    <t>ORGANIZADOR DISCO SONNOS Ø50mm (vertical)</t>
  </si>
  <si>
    <t>PARA BARRAS</t>
  </si>
  <si>
    <t>ORGANIZADOR BARRA SONNOS VERTICAL Ø30mm (10 barras)</t>
  </si>
  <si>
    <t>ORGANIZADOR BARRA SONNOS ESQUINERO Ø30mm (5 barras)</t>
  </si>
  <si>
    <t>ORGANIZADOR BARRA SONNOS ESQUINERO Ø30mm (7 barras)</t>
  </si>
  <si>
    <t>ORGANIZADOR BARRA SONNOS ESQUINERO Ø50mm (5 barras)</t>
  </si>
  <si>
    <t>ORGANIZADOR BARRA SONNOS ESQUINERO Ø50mm (7 barras)</t>
  </si>
  <si>
    <t>ORGANIZADOR BARRA SONNOS PARED Ø50mm (10 barras)</t>
  </si>
  <si>
    <t>ORGANIZADOR BARRA SONNOS VERTICAL Ø50mm (16 barras)</t>
  </si>
  <si>
    <t>PARA BARRAS Y DISCOS</t>
  </si>
  <si>
    <t>ORGANIZADOR DISCO y BARRA SONNOS (para 30 set 17kg)</t>
  </si>
  <si>
    <t>PARA MANCUERNAS</t>
  </si>
  <si>
    <t>ORGANIZADOR MANCUERNA SONNOS 1kg a 5kg (5 pares total)</t>
  </si>
  <si>
    <t>ORGANIZADOR MANCUERNA SONNOS 1kg a 3kg (25 pares total)</t>
  </si>
  <si>
    <t>ORGANIZADOR MANCUERNA SONNOS 1kg a 10kg (10 pares total)</t>
  </si>
  <si>
    <t>ORGANIZADOR MANCUERNA SONNOS PROFESIONAL (8 pares total)</t>
  </si>
  <si>
    <t>ORGANIZADOR MANCUERNA SONNOS PROFESIONAL (13pares total)</t>
  </si>
  <si>
    <t>PARA PESAS RUSAS O KETTLEBELLS</t>
  </si>
  <si>
    <t>ORGANIZADOR PESA RUSA SONNOS 3 NIVELES (12 unidades)</t>
  </si>
  <si>
    <t>ORGANIZADOR PESA RUSA SONNOS 4 NIVELES (16 unidades)</t>
  </si>
  <si>
    <t>PARA MEDICINE BALLS</t>
  </si>
  <si>
    <t>ORGANIZADOR MEDICINE BALL SONNOS (5 unidades)</t>
  </si>
  <si>
    <t>ORGANIZADOR DYNAMAX SONNOS 3 NIVELES (12 unidades)</t>
  </si>
  <si>
    <t>ORGANIZADOR  SONNOS 4 NIVELES SANDBAGS (16 unidades)</t>
  </si>
  <si>
    <t>DISCOS</t>
  </si>
  <si>
    <t>DIÁMETRO 25mm PVC</t>
  </si>
  <si>
    <t>DISCO PVC SONNOS 1kg NEGRO</t>
  </si>
  <si>
    <t>DISCO PVC SONNOS 2½kg NEGRO</t>
  </si>
  <si>
    <t>DISCO PVC SONNOS 5kg NEGRO</t>
  </si>
  <si>
    <t>DISCO PVC SONNOS 10kg NEGRO</t>
  </si>
  <si>
    <t>DISCO PVC SONNOS 1kg ROJO</t>
  </si>
  <si>
    <t>DISCO PVC SONNOS 2½kg ROJO</t>
  </si>
  <si>
    <t>DISCO PVC SONNOS 5kg ROJO</t>
  </si>
  <si>
    <t>DISCO PVC SONNOS 10 kg ROJO</t>
  </si>
  <si>
    <t>DISCO PVC SONNOS 1kg NEGRO (con manija)</t>
  </si>
  <si>
    <t>DISCO PVC SONNOS 2½kg NEGRO (con manija)</t>
  </si>
  <si>
    <t>DISCO PVC SONNOS 5kg NEGRO (con manija)</t>
  </si>
  <si>
    <t>DISCO PVC SONNOS 1kg ROJO (con manija)</t>
  </si>
  <si>
    <t>DISCO PVC SONNOS 2½kg ROJO (con manija)</t>
  </si>
  <si>
    <t>DISCO PVC SONNOS 5kg ROJO (con manija)</t>
  </si>
  <si>
    <t>DIÁMETRO 25mm FUNDICIÓN</t>
  </si>
  <si>
    <t>DISCO FUNDICION SONNOS 1,25kg x Ø25mm NEGRO (liso)</t>
  </si>
  <si>
    <t>DISCO FUNDICION SONNOS 2,5kg x Ø25mm NEGRO (liso)</t>
  </si>
  <si>
    <t>DISCO FUNDICION SONNOS 5kg x Ø25mm NEGRO (liso)</t>
  </si>
  <si>
    <t>DISCO FUNDICION SONNOS 10kg x Ø25mm NEGRO (liso)</t>
  </si>
  <si>
    <t>DIÁMETRO 30mm FUNDICIÓN</t>
  </si>
  <si>
    <t>DISCO FUNDICION SONNOS 1,25kg x Ø30mm NEGRO (liso)</t>
  </si>
  <si>
    <t>DISCO FUNDICION SONNOS 2,5kg x Ø30mm NEGRO (liso)</t>
  </si>
  <si>
    <t>DISCO FUNDICION SONNOS 5kg x Ø30mm NEGRO (liso)</t>
  </si>
  <si>
    <t>DISCO FUNDICION SONNOS 10kg x Ø30mm NEGRO (liso)</t>
  </si>
  <si>
    <t>DISCO FUNDICION SONNOS 2,5kg x Ø30mm GRIS (con manija)</t>
  </si>
  <si>
    <t>DISCO FUNDICION SONNOS 5kg x Ø30mm GRIS (con manija)</t>
  </si>
  <si>
    <t>DISCO FUNDICION SONNOS 10kg x Ø30mm GRIS (con manija)</t>
  </si>
  <si>
    <t>DISCO FUNDICION SONNOS 15kg x Ø30mm GRIS (con manija)</t>
  </si>
  <si>
    <t>DISCO FUNDICION SONNOS 20kg x Ø30mm GRIS (con manija)</t>
  </si>
  <si>
    <t>DIÁMETRO 50mm BUMPER</t>
  </si>
  <si>
    <t>DISCO BUMPER OLIMPICO 5kg x Ø50mm</t>
  </si>
  <si>
    <t>DISCO BUMPER OLIMPICO 10kg x Ø50mm</t>
  </si>
  <si>
    <t>DISCO BUMPER OLIMPICO 15kg x Ø50mm</t>
  </si>
  <si>
    <t>DISCO BUMPER OLIMPICO 20kg x Ø50mm</t>
  </si>
  <si>
    <t>DIÁMETRO 50mm FUNDICIÓN</t>
  </si>
  <si>
    <t>DISCO FUNDICION SONNOS OLIMPICO 2,5kg x Ø50mm GRIS (con manija)</t>
  </si>
  <si>
    <t>DISCO FUNDICION SONNOS OLIMPICO 5kg x Ø50mm GRIS (con manija)</t>
  </si>
  <si>
    <t>DISCO FUNDICION SONNOS OLIMPICO 10kg x Ø50mm GRIS (con manija)</t>
  </si>
  <si>
    <t>DISCO FUNDICION SONNOS OLIMPICO 15kg x Ø50mm GRIS (con manija)</t>
  </si>
  <si>
    <t>DISCO FUNDICION SONNOS OLIMPICO 20kg x Ø50mm GRIS (con manija)</t>
  </si>
  <si>
    <t>BARRAS Y MANCUERNAS</t>
  </si>
  <si>
    <t>DIÁMETRO 25mm HUECAS</t>
  </si>
  <si>
    <t>BARRA RECTA SONNOS HUECA 1,30mts x Ø25mm (sin topes)</t>
  </si>
  <si>
    <t>BARRA RECTA SONNOS HUECA 1,50mts x Ø25mm (sin topes)</t>
  </si>
  <si>
    <t>BARRA EZ SONNOS HUECA 1,20mts x Ø25mm (sin topes)</t>
  </si>
  <si>
    <t>BARRA EZ SONNOS HUECA CROMADA 1,20mts x Ø25mm (sin topes)</t>
  </si>
  <si>
    <t>MANCUERNA HUECA SONNOS 40cm x Ø25mm (sin topes)</t>
  </si>
  <si>
    <t>Tope para barra Ø25mm o 1plg (body pump)</t>
  </si>
  <si>
    <t>DIÁMETRO 25mm MACIZAS</t>
  </si>
  <si>
    <t>PROTECTOR CERVICAL SONNOS (alta densidad)</t>
  </si>
  <si>
    <t>BARRA RECTA SONNOS CROMADA 1,10mts Ø25mm (sin topes)</t>
  </si>
  <si>
    <t>BARRA RECTA SONNOS CROMADA 1,50mts Ø25mm (sin topes)</t>
  </si>
  <si>
    <t>BARRA RECTA SONNOS SEMI MACIZA 1,50mts x Ø25mm (sin topes)</t>
  </si>
  <si>
    <t>BARRA RECTA SONNOS CROMADA 1,70mts Ø25mm (sin topes)</t>
  </si>
  <si>
    <t>MANCUERNA MACIZA SONNOS PUÑO PVC 35cm x Ø25mm (sin topes)</t>
  </si>
  <si>
    <t>MANCUERNA MACIZA SONNOS PUÑO PVC 40cm x Ø25mm (sin topes)</t>
  </si>
  <si>
    <t>MANCUERNA SEMI MACIZA SONNOS PUÑO PVC 40cm x Ø25mm (sin topes)</t>
  </si>
  <si>
    <t>MANCUERNA MACIZA SONNOS A ROSCA PUÑO PVC 40cm x Ø25mm (CON TUERCAS)</t>
  </si>
  <si>
    <t>TUERCA o TRABA SONNOS ROSCA Ø25mm</t>
  </si>
  <si>
    <t>DIÁMETRO 30mm MACIZAS</t>
  </si>
  <si>
    <t>BARRA RECTA SONNOS CROMADA 1,10mts Ø30mm (sin topes)</t>
  </si>
  <si>
    <t>BARRA RECTA SONNOS CROMADA 1,50mts Ø30mm (sin topes)</t>
  </si>
  <si>
    <t>BARRA RECTA SONNOS CROMADA 1,70mts Ø30mm (sin topes)</t>
  </si>
  <si>
    <t>BARRA RECTA SONNOS CROMADA 2,20mts Ø30mm (sin topes)</t>
  </si>
  <si>
    <t>BARRA RECTA SONNOS CROMADA A ROSCA 1,10mts x Ø30mm (CON TUERCAS)</t>
  </si>
  <si>
    <t>BARRA RECTA SONNOS CROMADA A ROSCA 1,50mts x Ø30mm (CON TUERCAS)</t>
  </si>
  <si>
    <t>BARRA RECTA SONNOS CROMADA A ROSCA 1,70mts x Ø30mm (CON TUERCAS)</t>
  </si>
  <si>
    <t>BARRA RECTA SONNOS CROMADA A ROSCA 2,20mts x Ø30mm (CON TUERCAS)</t>
  </si>
  <si>
    <t>BARRA RECTA SONNOS CON ASISTENCIA 1,70mts x Ø30mm (sin topes)</t>
  </si>
  <si>
    <t>BARRA HEXAGONAL SONNOS Ø30mm (sin topes)(negro mate)</t>
  </si>
  <si>
    <t>BARRA ROMANA SONNOS A ROSCA Ø30mm (CON TUERCAS)</t>
  </si>
  <si>
    <t>MANCUERNA MACIZA SONNOS PUÑO PVC 35cm x Ø30mm (sin topes)</t>
  </si>
  <si>
    <t>MANCUERNA MACIZA SONNOS PUÑO CROMADO 35cm x Ø30mm (sin topes)</t>
  </si>
  <si>
    <t>MANCUERNA MACIZA SONNOS A ROSCA PUÑO PVC 35cm x Ø30mm (CON TUERCAS)</t>
  </si>
  <si>
    <t>MANCUERNA MACIZA SONNOS A ROSCA PUÑO CROMADO 40cm x Ø30mm (CON TUERCAS)</t>
  </si>
  <si>
    <t>MANCUERNA MACIZA SONNOS A ROSCA MODELO XL 60cm x Ø30mm (CON TUERCAS)</t>
  </si>
  <si>
    <t xml:space="preserve">MANCUERNA MACIZA SONNOS 1kg PUÑO PVC 17cm </t>
  </si>
  <si>
    <t>TUERCA o TRABA SONNOS ROSCA Ø30mm</t>
  </si>
  <si>
    <t xml:space="preserve">Tope para barra Ø30mm </t>
  </si>
  <si>
    <t>DIÁMETRO 50mm u OLÍMPICAS</t>
  </si>
  <si>
    <t>BARRA OLIMPICA SONNOS 1,20mts x Ø50mm 7kg (sin topes)</t>
  </si>
  <si>
    <t>BARRA OLIMPICA SONNOS 1,50mts x Ø50mm 8,5kg (sin topes)</t>
  </si>
  <si>
    <t>BARRA OLIMPICA SONNOS 1,70mts x Ø50mm 11,5kg (sin topes)</t>
  </si>
  <si>
    <t>BARRA OLIMPICA SONNOS 2,20mts x Ø50mm 15kg "mujer" (sin topes)</t>
  </si>
  <si>
    <t>BARRA OLIMPICA SONNOS 2,20mts x Ø50mm 20kg (sin topes / con buje)</t>
  </si>
  <si>
    <t>BARRA OLIMPICA SONNOS 2,20mts x Ø50mm 20kg (sin topes / 4 rulemanes)</t>
  </si>
  <si>
    <t>BARRA OLIMPICA SONNOS REGLAMENTARIA 2,20mts x Ø50mm 20kg (sin topes / 8 rulemanes)</t>
  </si>
  <si>
    <t>BARRA EZ OLIMPICA SONNOS 1,20mts x Ø50mm (sin topes)</t>
  </si>
  <si>
    <t>BARRA ROMANA OLIMPICA SONNOS Ø50mm (sin topes)</t>
  </si>
  <si>
    <t>BARRA HEXAGONAL OLIMPICA SONNOS Ø50mnm (sin topes)</t>
  </si>
  <si>
    <t>BARRA OLIMPICA W 1,20mts ATS (sin topes)</t>
  </si>
  <si>
    <t>BARRA OLIMPICA EZ 1,20mts ATS (sin topes)</t>
  </si>
  <si>
    <t>MANCUERNA MACIZA SONNOS OLIMPICA 40cm x Ø50mm (sin topes)</t>
  </si>
  <si>
    <t>Tope para barra Ø50mm OLIMPICA</t>
  </si>
  <si>
    <t>COLLARIN PREMIUM P/BARRA OLIMP. PLASTICO C/PERNOS METALICOS X PAR</t>
  </si>
  <si>
    <t>MANCUERNAS CON PESO</t>
  </si>
  <si>
    <t>HEXAGONALES DE FUNDICIÓN</t>
  </si>
  <si>
    <t>MANCUERNA FUNDICION SONNOS 1kg (hexagonal)</t>
  </si>
  <si>
    <t>MANCUERNA FUNDICION SONNOS 2kg (hexagonal)</t>
  </si>
  <si>
    <t>MANCUERNA FUNDICION SONNOS 3kg (hexagonal)</t>
  </si>
  <si>
    <t>MANCUERNA FUNDICION SONNOS 4kg (hexagonal)</t>
  </si>
  <si>
    <t>MANCUERNA FUNDICION SONNOS 5kg (hexagonal)</t>
  </si>
  <si>
    <t>MANCUERNA FUNDICION SONNOS 6kg (hexagonal)</t>
  </si>
  <si>
    <t>MANCUERNA FUNDICION SONNOS 7kg (hexagonal)</t>
  </si>
  <si>
    <t>MANCUERNA FUNDICION SONNOS 8kg (hexagonal)</t>
  </si>
  <si>
    <t>MANCUERNA FUNDICION SONNOS 9kg (hexagonal)</t>
  </si>
  <si>
    <t>MANCUERNA FUNDICION SONNOS 10kg (hexagonal)</t>
  </si>
  <si>
    <t>MANCUERNA FUNDICION SONNOS 20kg (hexagonal)</t>
  </si>
  <si>
    <t>MANCUERNA FUNDICION SONNOS 25kg (hexagonal)</t>
  </si>
  <si>
    <t>MANCUERNA FUNDICION SONNOS 30kg (hexagonal)</t>
  </si>
  <si>
    <t>MANCUERNA FUNDICION SONNOS 35kg (hexagonal)</t>
  </si>
  <si>
    <t>MANCUERNA FUNDICION SONNOS 40kg (hexagonal)</t>
  </si>
  <si>
    <t>PVC</t>
  </si>
  <si>
    <t>MANCUERNA PVC SONNOS 1kg (negra)</t>
  </si>
  <si>
    <t>MANCUERNA PVC SONNOS 2kg (negra)</t>
  </si>
  <si>
    <t>MANCUERNA PVC SONNOS 1kg (roja)</t>
  </si>
  <si>
    <t>MANCUERNA PVC SONNOS LADY 1kg (rosa)</t>
  </si>
  <si>
    <t>PESAS RUSAS O KETTLEBELLS</t>
  </si>
  <si>
    <t>PESA RUSA PVC SONNOS 2kg</t>
  </si>
  <si>
    <t>PESA RUSA PVC SONNOS 3kg</t>
  </si>
  <si>
    <t>PESA RUSA PVC SONNOS 4kg (gris)</t>
  </si>
  <si>
    <t>PESA RUSA PVC SONNOS LADY 4kg (rosa)</t>
  </si>
  <si>
    <t>PESA RUSA PVC SONNOS 5kg</t>
  </si>
  <si>
    <t>PESA RUSA PVC SONNOS 6kg</t>
  </si>
  <si>
    <t>PESA RUSA PVC SONNOS 7kg</t>
  </si>
  <si>
    <t>PESA RUSA PVC SONNOS 8kg</t>
  </si>
  <si>
    <t>PESA RUSA PVC SONNOS 9kg</t>
  </si>
  <si>
    <t>PESA RUSA PVC SONNOS 10kg</t>
  </si>
  <si>
    <t>PESA RUSA PVC SONNOS 11kg</t>
  </si>
  <si>
    <t>PESA RUSA PVC SONNOS 12kg</t>
  </si>
  <si>
    <t>PESA RUSA PVC SONNOS 13kg</t>
  </si>
  <si>
    <t>FUNDICIÓN</t>
  </si>
  <si>
    <t>PESA RUSA FUNDICION SONNOS 6kg</t>
  </si>
  <si>
    <t>PESA RUSA FUNDICION SONNOS 9kg</t>
  </si>
  <si>
    <t>PESA RUSA FUNDICION SONNOS 12kg</t>
  </si>
  <si>
    <t>PESA RUSA FUNDICION SONNOS 16kg</t>
  </si>
  <si>
    <t>PESA RUSA FUNDICION SONNOS 21kg</t>
  </si>
  <si>
    <t>PESA RUSA FUNDICION SONNOS 24kg</t>
  </si>
  <si>
    <t>SUPER CORES Y ACCESORIOS</t>
  </si>
  <si>
    <t>ACCESORIO BARRA SONNOS LANDMINE SUPERCORE TRAINER Ø30</t>
  </si>
  <si>
    <t>ACCESORIO BARRA SONNOS LANDMINE SUPERCORE UNA MANO Ø30</t>
  </si>
  <si>
    <t>ACCESORIO BARRA SONNOS LANDMINE SUPERCORE DOS MANOS Ø30</t>
  </si>
  <si>
    <t>ACCESORIO BARRA SONNOS LANDMINE SUPERCORE PIERNAS  Y HOMBROS Ø30</t>
  </si>
  <si>
    <t>ACCESORIO BARRA SONNOS LANDMINE SUPERCORE TRAINER Ø50</t>
  </si>
  <si>
    <t>ACCESORIO BARRA SONNOS LANDMINE SUPERCORE UNA MANO Ø50</t>
  </si>
  <si>
    <t>ACCESORIO BARRA SONNOS LANDMINE SUPERCORE DOS MANOS Ø50</t>
  </si>
  <si>
    <t>ACCESORIO BARRA SONNOS LANDMINE SUPERCORE PIERNAS  Y HOMBROS Ø50</t>
  </si>
  <si>
    <t>CINTURONES</t>
  </si>
  <si>
    <t>CINTURON SONNOS ECO (con ganchos)</t>
  </si>
  <si>
    <t>CINTURON SONNOS PRO TALLE DAMA NEGRO</t>
  </si>
  <si>
    <t>CINTURON SONNOS PRO TALLE DAMA ROSA</t>
  </si>
  <si>
    <t>CINTURON SONNOS PRO TALLE HOMBRE</t>
  </si>
  <si>
    <t xml:space="preserve">CINTURON SONNOS PRO FULL (con ganchos) </t>
  </si>
  <si>
    <t>CINTURON SONNOS PRO CARGA ADICIONAL (con cadena 1mt)</t>
  </si>
  <si>
    <t>CINTURON SONNOS PRO PROTECCION LUMBAR UNISEX</t>
  </si>
  <si>
    <t>CINTURON ACELERACION SONNOS PRO (latex enfundado)</t>
  </si>
  <si>
    <t xml:space="preserve">CINTURON ACELERACION SONNOS PRO DOBLE BANDA 30lbs </t>
  </si>
  <si>
    <t xml:space="preserve">CINTURON ACELERACION SONNOS PRO DOBLE BANDA 45lbs </t>
  </si>
  <si>
    <t xml:space="preserve">CINTURON DESPLAZAMIENTO SONNOS ECO DOBLE BANDA 45lbs </t>
  </si>
  <si>
    <t xml:space="preserve">CINTURON ACELERACION SONNOS NATACION SUMERGIBLE 30lbs </t>
  </si>
  <si>
    <t>CINTURON ACELERACION SONNOS NATACION SUMERGIBLE 45lbs</t>
  </si>
  <si>
    <t xml:space="preserve">CINTURON ACELERACION SONNOS NATACION SUMERGIBLE 60lbs </t>
  </si>
  <si>
    <t xml:space="preserve">PARACAIDAS ENTRENAMIENTO SONNOS 1mt x 1mt </t>
  </si>
  <si>
    <t>ARNES SONNOS MULTIPROPOSITO (1 gancho)</t>
  </si>
  <si>
    <t>ARNES SONNOS MULTIPROPOSITO (8 gancho)</t>
  </si>
  <si>
    <t>CINTURON RUSO SONNOS ECO (cinta Mochilera)</t>
  </si>
  <si>
    <t>CINTURON RUSO SONNOS PRO (acolchado de Foam)</t>
  </si>
  <si>
    <t>CINTA DE ELONGACION SONNOS (con manual de ejercicios)</t>
  </si>
  <si>
    <t>GUANTES DE FITNESS Y PROTECCIONES DE MANO</t>
  </si>
  <si>
    <t>GUANTE FITNESS SONNOS BLACK SKULL (S-M-L-XL)</t>
  </si>
  <si>
    <t>GUANTE FITNESS SONNOS GALAXIA (S-M-L-XL)</t>
  </si>
  <si>
    <t>GUANTE FITNESS SONNOS BLACK DRAGON (S-M-L-XL)</t>
  </si>
  <si>
    <t>GUANTE FITNESS SONNOS RED GALAXY (S-M-L-XL)</t>
  </si>
  <si>
    <t>GUANTE FITNESS SONNOS ESSENTIAL (1-2-3-4)</t>
  </si>
  <si>
    <t>CALLERA SONNOS TALLE S 16cm (cuero gamuzado) NUEVO MODELO</t>
  </si>
  <si>
    <t>CALLERA SONNOS TALLE M 18cm (cuero gamuzado) NUEVO MODELO</t>
  </si>
  <si>
    <t>CALLERA SONNOS TALLE L 20cm (cuero gamuzado) NUEVO MODELO</t>
  </si>
  <si>
    <t>AGARRE SONNOS CINTA DE PODER (venta por par)</t>
  </si>
  <si>
    <t>AGARRE SONNOS CINTA DE PODER con MUÑEQUERA (venta por par)</t>
  </si>
  <si>
    <t>ACCESORIOS PARA POLEAS</t>
  </si>
  <si>
    <t>ACCESORIO POLEA SONNOS AGARRE V AMPLIA (hueca)</t>
  </si>
  <si>
    <t>ACCESORIO POLEA SONNOS AGARRE V AMPLIA (maciza)</t>
  </si>
  <si>
    <t>ACCESORIO POLEA SONNOS AGARRE V CERRADA (hueca)</t>
  </si>
  <si>
    <t>ACCESORIO POLEA SONNOS AGARRE V CERRADA (maciza)</t>
  </si>
  <si>
    <t>ACCESORIO POLEA SONNOS AGARRE V CON MOVIMIENTO</t>
  </si>
  <si>
    <t>ACCESORIO POLEA SONNOS AGARRE V ESTRIBOS CERRADA</t>
  </si>
  <si>
    <t>ACCESORIO POLEA SONNOS BARRA EZ (hueca)</t>
  </si>
  <si>
    <t xml:space="preserve">ACCESORIO POLEA SONNOS BARRA RECTA 180º (hueca) </t>
  </si>
  <si>
    <t>ACCESORIO POLEA SONNOS MANIJA (hueca)</t>
  </si>
  <si>
    <t>ACCESORIO POLEA SONNOS AGARRE CASITA CERRADA (maciza)</t>
  </si>
  <si>
    <t>ACCESORIO POLEA SONNOS AGARRE CASITA AMPLIA (maciza)</t>
  </si>
  <si>
    <t xml:space="preserve">ACCESORIO POLEA SONNOS TOBILLERA (goma eva)  </t>
  </si>
  <si>
    <t>ACCESORIO POLEA SONNOS AGARRE V ESTRIBOS AMPLIA</t>
  </si>
  <si>
    <t>ACCESORIO POLEA SONNOS MANIJA ESTRIBO POWER</t>
  </si>
  <si>
    <t>ACCESORIO POLEA SONNOS DORSALES CON ESTRIBOS (maciza)</t>
  </si>
  <si>
    <t xml:space="preserve">ACCESORIO POLEA SONNOS BARRA RECTA 180º (maciza) </t>
  </si>
  <si>
    <t>ACCESORIO POLEA SONNOS AGARRE CASITA (hueca)</t>
  </si>
  <si>
    <t>ACCESORIO POLEA SONNOS DORSALES (hueca)</t>
  </si>
  <si>
    <t>ACCESORIO POLEA SONNOS DORSALES (maciza)</t>
  </si>
  <si>
    <t>BANCOS</t>
  </si>
  <si>
    <t xml:space="preserve">BANCO SENTADILLAS SONNOS SISSY </t>
  </si>
  <si>
    <t>BANCO ABDOMINALES SONNOS FIJO ECO 75cm</t>
  </si>
  <si>
    <t xml:space="preserve">BANCO ABDOMINALES SONNOS DESARMABLE ADAPTABLE BANCO PLANO </t>
  </si>
  <si>
    <t>BANCO ABDOMINALES SONNOS LINEA PRO</t>
  </si>
  <si>
    <t>BANCO HIPEREXTENSIONES SONNOS LINEA PRO</t>
  </si>
  <si>
    <t>BANCO MULTIANGULAR SONNOS LINEA ECO (7 posiciones)</t>
  </si>
  <si>
    <t>BANCO MULTIANGULAR SONNOS LINEA PRO (con rulemanes / reemplazo modelo bananita)</t>
  </si>
  <si>
    <t>BANCO PLANO SONNOS SIN PARANTES LINEA STD</t>
  </si>
  <si>
    <t>BANCO PLANO SONNOS CON  PARANTES LINEA STD</t>
  </si>
  <si>
    <t>BANCO PLANO SONNOS CON  PARANTES OLIMPICO LINEA STD</t>
  </si>
  <si>
    <t>BANCO PLANO SONNOS CON PARANTES LINEA PRO</t>
  </si>
  <si>
    <t>BANCO PLANO SONNOS CON PARANTES OLIMPICO LINEA PRO</t>
  </si>
  <si>
    <t>BANCO INCLINADO SONNOS CON PARANTES OLIMPICO LINEA STD</t>
  </si>
  <si>
    <t>BANCO INCLINADO SONNOS CON PARANTES LINEA STD</t>
  </si>
  <si>
    <t>BANCO INCLINADO SONNOS CON PARANTES OLIMPICO LINEA PRO</t>
  </si>
  <si>
    <t>BANCO INCLINADO SONNOS CON PARANTES LINEA PRO</t>
  </si>
  <si>
    <t>BANCO HOMBROS SONNOS CON PARANTES LINEA PRO</t>
  </si>
  <si>
    <t>BANCO HOMBROS SONNOS CON PARANTES OLIMPICO LINEA PRO</t>
  </si>
  <si>
    <t>BANCO DECLINADO SONNOS CON PARANTES LINEA STD</t>
  </si>
  <si>
    <t>BANCO DECLINADO SONNOS CON PARANTES OLIMPICO LINEA ECO</t>
  </si>
  <si>
    <t>BANCO MULTIANGULAR SONNOS CON PARANTES DECLINADO 0º 45 90º LINEA PRO</t>
  </si>
  <si>
    <t>BANCO MULTIANGULAR SONNOS CON PARANTES OLIMPICO DECLINADO 0º 45 90º LINEA PRO</t>
  </si>
  <si>
    <t>BANCO SCOTT SENTADO SONNOS LINEA PRO</t>
  </si>
  <si>
    <t>SILLA ROMANA SONNOS FONDOS DOMINADAS LINEA PRO</t>
  </si>
  <si>
    <t>SOPORTES - RACKS DE SENTADILLAS</t>
  </si>
  <si>
    <t>SOPORTE VERTICAL SONNOS 3 ALTURAS FIJAS 1,30mts / 1,60mts / 1,80mts (venta x par)</t>
  </si>
  <si>
    <t>SOPORTE VERTICAL SONNOS ALTURAS REGULABLES 1,10mts a 1,80mts (venta x par)</t>
  </si>
  <si>
    <t>SOPORTE VERTICAL SONNOS ALTURAS REGULABLES CON ASISTENCIA 1,10mts a 1,80mts (venta x par)</t>
  </si>
  <si>
    <t>SOPORTE VERTICAL SONNOS ALTURAS REGULABLES FULL 1,10mts a 1,80mts (venta x par)</t>
  </si>
  <si>
    <t>SOPORTE SONNOS BANDA POTENCIA 1,50mts (amurable a pared)</t>
  </si>
  <si>
    <t>SOPORTE SONNOS BANDA POTENCIA 3mts (amurable a pared)</t>
  </si>
  <si>
    <t>RACK SENTADILLAS SONNOS LINEA PRO (organizador discos Ø30)</t>
  </si>
  <si>
    <t>RACK SENTADILLAS SONNOS LINEA PRO (organizador discos Ø50)</t>
  </si>
  <si>
    <t>RACK SENTADILLAS  SONNOS POWER RACK LINEA ECO (alturas regulables)</t>
  </si>
  <si>
    <t>PLATAFORMA LEVANTAMIENTO SONNOS POWER RACK LINEA PRO</t>
  </si>
  <si>
    <t xml:space="preserve">ESPALDAR SONNOS POLEAS 2,40mts x 1,20mts (sin accesorios) </t>
  </si>
  <si>
    <t>PRODUCTOS DEPORTIVOS</t>
  </si>
  <si>
    <t>BARRERA FUTBOL SONNOS (4 siluetas)</t>
  </si>
  <si>
    <t>SILUETA SONNOS INDIVIDUAL (para barrera futbol)</t>
  </si>
  <si>
    <t>CARRO PORTAPELOTAS BASQUET/VOLEY SONNOS con ruedas (12-16 Pelotas)</t>
  </si>
  <si>
    <t>PELOTA DE REACCION NARANJA o AZUL Art.000508 (x unid)</t>
  </si>
  <si>
    <t>PELOTA PULPO Nº 1</t>
  </si>
  <si>
    <t>PELOTA PULPO N º 2</t>
  </si>
  <si>
    <t>PELOTA RITMICA 400grms NACIONAL</t>
  </si>
  <si>
    <t>PELOTA BASQUET Nº 5 COLEGIAL PESADA</t>
  </si>
  <si>
    <t>PELOTA FUTBOL Nº4 SALON PESADA (goma)</t>
  </si>
  <si>
    <t>PELOTA FUTBOL Nº4 MILENIO</t>
  </si>
  <si>
    <t>PELOTA FUTBOL TODO TERRENO (varios colores)</t>
  </si>
  <si>
    <t>PELOTA FUTBOL TODO TERRENO REGLAMENTARIA (negra y blanca)</t>
  </si>
  <si>
    <t>PELOTA VOLEY CHALLENGER LIVIANA ECO</t>
  </si>
  <si>
    <t>PELOTA VOLEY CHALLENGER PESADA ECO</t>
  </si>
  <si>
    <t xml:space="preserve">PELOTA HANDBALL Nº1 GOMA COLEGIAL </t>
  </si>
  <si>
    <t xml:space="preserve">PELOTA HANDBALL Nº2 GOMA COLEGIAL </t>
  </si>
  <si>
    <t xml:space="preserve">PELOTA SOFTBALL RECREACION PVC </t>
  </si>
  <si>
    <t>***Los precios expresados en esta lista se encuentran CON IVA. Consultar cuenta para depositar.***</t>
  </si>
  <si>
    <t>TOTAL: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</si>
</sst>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 [$€-2]\ * #,##0.00_ ;_ [$€-2]\ * \-#,##0.00_ ;_ [$€-2]\ * \-??_ "/>
    <numFmt numFmtId="166" formatCode="0.00"/>
    <numFmt numFmtId="167" formatCode="#,##0.00"/>
    <numFmt numFmtId="168" formatCode="_ * #,##0.00_ ;_ * \-#,##0.00_ ;_ * \-??_ ;_ @_ "/>
    <numFmt numFmtId="169" formatCode="_-* #,##0.00\ _€_-;\-* #,##0.00\ _€_-;_-* \-??\ _€_-;_-@_-"/>
    <numFmt numFmtId="170" formatCode="_ &quot;$ &quot;* #,##0.00_ ;_ &quot;$ &quot;* \-#,##0.00_ ;_ &quot;$ &quot;* \-??_ ;_ @_ "/>
    <numFmt numFmtId="171" formatCode="_-* #,##0.00&quot; €&quot;_-;\-* #,##0.00&quot; €&quot;_-;_-* \-??&quot; €&quot;_-;_-@_-"/>
    <numFmt numFmtId="172" formatCode="_-\$* #,##0.00_-;&quot;-$&quot;* #,##0.00_-;_-\$* \-??_-;_-@_-"/>
    <numFmt numFmtId="173" formatCode="0%"/>
    <numFmt numFmtId="174" formatCode="D\-MMM\-YY"/>
    <numFmt numFmtId="175" formatCode="#,##0"/>
    <numFmt numFmtId="176" formatCode="0"/>
    <numFmt numFmtId="177" formatCode="M/D/YYYY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2"/>
      <color indexed="9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.5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indexed="9"/>
      <name val="Calibri"/>
      <family val="2"/>
    </font>
    <font>
      <b/>
      <sz val="12"/>
      <color indexed="10"/>
      <name val="Arial"/>
      <family val="2"/>
    </font>
    <font>
      <b/>
      <i/>
      <sz val="18"/>
      <color indexed="10"/>
      <name val="Arial"/>
      <family val="2"/>
    </font>
    <font>
      <b/>
      <i/>
      <sz val="16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11"/>
        <bgColor indexed="49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50"/>
        <bgColor indexed="22"/>
      </patternFill>
    </fill>
    <fill>
      <patternFill patternType="mediumGray">
        <fgColor indexed="17"/>
        <bgColor indexed="57"/>
      </patternFill>
    </fill>
    <fill>
      <patternFill patternType="solid">
        <fgColor indexed="9"/>
        <bgColor indexed="64"/>
      </patternFill>
    </fill>
    <fill>
      <patternFill patternType="darkGray">
        <fgColor indexed="57"/>
        <bgColor indexed="49"/>
      </patternFill>
    </fill>
    <fill>
      <patternFill patternType="mediumGray">
        <fgColor indexed="54"/>
        <bgColor indexed="23"/>
      </patternFill>
    </fill>
    <fill>
      <patternFill patternType="mediumGray">
        <fgColor indexed="14"/>
        <bgColor indexed="54"/>
      </patternFill>
    </fill>
    <fill>
      <patternFill patternType="solid">
        <fgColor indexed="6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8"/>
        <bgColor indexed="31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Up="1" diagonalDown="1">
      <left>
        <color indexed="63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0" fillId="0" borderId="0" applyFill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3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6" borderId="0" applyNumberFormat="0" applyBorder="0" applyProtection="0">
      <alignment/>
    </xf>
    <xf numFmtId="164" fontId="0" fillId="17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7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7" borderId="0" applyNumberFormat="0" applyBorder="0" applyProtection="0">
      <alignment/>
    </xf>
    <xf numFmtId="164" fontId="0" fillId="17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7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0" fillId="18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1" borderId="0" applyNumberFormat="0" applyBorder="0" applyProtection="0">
      <alignment/>
    </xf>
    <xf numFmtId="164" fontId="2" fillId="21" borderId="0" applyNumberFormat="0" applyBorder="0" applyProtection="0">
      <alignment/>
    </xf>
    <xf numFmtId="164" fontId="2" fillId="22" borderId="0" applyNumberFormat="0" applyBorder="0" applyProtection="0">
      <alignment/>
    </xf>
    <xf numFmtId="164" fontId="2" fillId="22" borderId="0" applyNumberFormat="0" applyBorder="0" applyProtection="0">
      <alignment/>
    </xf>
    <xf numFmtId="164" fontId="2" fillId="22" borderId="0" applyNumberFormat="0" applyBorder="0" applyProtection="0">
      <alignment/>
    </xf>
    <xf numFmtId="164" fontId="3" fillId="4" borderId="0" applyNumberFormat="0" applyBorder="0" applyProtection="0">
      <alignment/>
    </xf>
    <xf numFmtId="164" fontId="3" fillId="4" borderId="0" applyNumberFormat="0" applyBorder="0" applyProtection="0">
      <alignment/>
    </xf>
    <xf numFmtId="164" fontId="4" fillId="23" borderId="1" applyNumberFormat="0" applyProtection="0">
      <alignment/>
    </xf>
    <xf numFmtId="164" fontId="4" fillId="23" borderId="1" applyNumberFormat="0" applyProtection="0">
      <alignment/>
    </xf>
    <xf numFmtId="164" fontId="5" fillId="0" borderId="2" applyNumberFormat="0" applyFill="0" applyProtection="0">
      <alignment/>
    </xf>
    <xf numFmtId="164" fontId="5" fillId="0" borderId="2" applyNumberFormat="0" applyFill="0" applyProtection="0">
      <alignment/>
    </xf>
    <xf numFmtId="164" fontId="6" fillId="24" borderId="3" applyNumberFormat="0" applyProtection="0">
      <alignment/>
    </xf>
    <xf numFmtId="164" fontId="6" fillId="24" borderId="3" applyNumberFormat="0" applyProtection="0">
      <alignment/>
    </xf>
    <xf numFmtId="164" fontId="0" fillId="0" borderId="0" applyNumberFormat="0" applyFill="0" applyBorder="0" applyProtection="0">
      <alignment/>
    </xf>
    <xf numFmtId="164" fontId="1" fillId="24" borderId="0" applyNumberFormat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0" borderId="0" applyNumberFormat="0" applyFill="0" applyBorder="0" applyProtection="0">
      <alignment/>
    </xf>
    <xf numFmtId="164" fontId="7" fillId="0" borderId="0" applyNumberFormat="0" applyFill="0" applyBorder="0" applyProtection="0">
      <alignment/>
    </xf>
    <xf numFmtId="164" fontId="8" fillId="8" borderId="3" applyNumberFormat="0" applyProtection="0">
      <alignment/>
    </xf>
    <xf numFmtId="164" fontId="8" fillId="8" borderId="3" applyNumberFormat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4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6" fontId="0" fillId="0" borderId="0" applyFill="0" applyBorder="0" applyProtection="0">
      <alignment/>
    </xf>
    <xf numFmtId="167" fontId="0" fillId="0" borderId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12" fillId="3" borderId="0" applyNumberFormat="0" applyBorder="0" applyProtection="0">
      <alignment/>
    </xf>
    <xf numFmtId="164" fontId="12" fillId="3" borderId="0" applyNumberFormat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9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9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1" fontId="0" fillId="0" borderId="0" applyFill="0" applyBorder="0" applyProtection="0">
      <alignment/>
    </xf>
    <xf numFmtId="171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2" fontId="0" fillId="0" borderId="0" applyFill="0" applyBorder="0" applyProtection="0">
      <alignment/>
    </xf>
    <xf numFmtId="170" fontId="0" fillId="0" borderId="0" applyFill="0" applyBorder="0" applyProtection="0">
      <alignment/>
    </xf>
    <xf numFmtId="172" fontId="0" fillId="0" borderId="0" applyFill="0" applyBorder="0" applyProtection="0">
      <alignment/>
    </xf>
    <xf numFmtId="171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4" fontId="13" fillId="25" borderId="0" applyNumberFormat="0" applyBorder="0" applyProtection="0">
      <alignment/>
    </xf>
    <xf numFmtId="164" fontId="13" fillId="25" borderId="0" applyNumberFormat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NumberFormat="0" applyBorder="0">
      <alignment/>
      <protection/>
    </xf>
    <xf numFmtId="164" fontId="0" fillId="0" borderId="0" applyNumberFormat="0" applyBorder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26" borderId="4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5" applyNumberFormat="0" applyProtection="0">
      <alignment/>
    </xf>
    <xf numFmtId="164" fontId="0" fillId="26" borderId="4" applyNumberFormat="0" applyProtection="0">
      <alignment/>
    </xf>
    <xf numFmtId="164" fontId="0" fillId="26" borderId="5" applyNumberFormat="0" applyProtection="0">
      <alignment/>
    </xf>
    <xf numFmtId="164" fontId="0" fillId="26" borderId="4" applyNumberFormat="0" applyProtection="0">
      <alignment/>
    </xf>
    <xf numFmtId="164" fontId="0" fillId="26" borderId="4" applyNumberFormat="0" applyProtection="0">
      <alignment/>
    </xf>
    <xf numFmtId="164" fontId="0" fillId="26" borderId="4" applyNumberFormat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73" fontId="0" fillId="0" borderId="0" applyFill="0" applyBorder="0" applyProtection="0">
      <alignment/>
    </xf>
    <xf numFmtId="164" fontId="0" fillId="0" borderId="0" applyNumberFormat="0" applyFill="0" applyBorder="0" applyProtection="0">
      <alignment/>
    </xf>
    <xf numFmtId="174" fontId="0" fillId="0" borderId="0" applyFill="0" applyBorder="0" applyProtection="0">
      <alignment/>
    </xf>
    <xf numFmtId="167" fontId="0" fillId="0" borderId="0" applyFill="0" applyBorder="0" applyProtection="0">
      <alignment/>
    </xf>
    <xf numFmtId="164" fontId="14" fillId="0" borderId="6">
      <alignment horizontal="center"/>
      <protection/>
    </xf>
    <xf numFmtId="175" fontId="0" fillId="0" borderId="0" applyFill="0" applyBorder="0" applyProtection="0">
      <alignment/>
    </xf>
    <xf numFmtId="164" fontId="0" fillId="27" borderId="0" applyNumberFormat="0" applyBorder="0" applyProtection="0">
      <alignment/>
    </xf>
    <xf numFmtId="164" fontId="15" fillId="24" borderId="7" applyNumberFormat="0" applyProtection="0">
      <alignment/>
    </xf>
    <xf numFmtId="164" fontId="15" fillId="24" borderId="7" applyNumberFormat="0" applyProtection="0">
      <alignment/>
    </xf>
    <xf numFmtId="164" fontId="16" fillId="25" borderId="8" applyNumberFormat="0" applyProtection="0">
      <alignment vertical="center"/>
    </xf>
    <xf numFmtId="164" fontId="16" fillId="25" borderId="8" applyNumberFormat="0" applyProtection="0">
      <alignment vertical="center"/>
    </xf>
    <xf numFmtId="164" fontId="16" fillId="25" borderId="8" applyNumberFormat="0" applyProtection="0">
      <alignment vertical="center"/>
    </xf>
    <xf numFmtId="164" fontId="17" fillId="25" borderId="8" applyNumberFormat="0" applyProtection="0">
      <alignment horizontal="left" vertical="center" indent="1"/>
    </xf>
    <xf numFmtId="164" fontId="17" fillId="25" borderId="8" applyNumberFormat="0" applyProtection="0">
      <alignment horizontal="left" vertical="center" indent="1"/>
    </xf>
    <xf numFmtId="164" fontId="17" fillId="25" borderId="8" applyNumberFormat="0" applyProtection="0">
      <alignment horizontal="left" vertical="center" indent="1"/>
    </xf>
    <xf numFmtId="164" fontId="17" fillId="28" borderId="0" applyNumberFormat="0" applyProtection="0">
      <alignment horizontal="left" vertical="center" indent="1"/>
    </xf>
    <xf numFmtId="164" fontId="17" fillId="10" borderId="8" applyNumberFormat="0" applyProtection="0">
      <alignment horizontal="right" vertical="center"/>
    </xf>
    <xf numFmtId="164" fontId="17" fillId="10" borderId="8" applyNumberFormat="0" applyProtection="0">
      <alignment horizontal="right" vertical="center"/>
    </xf>
    <xf numFmtId="164" fontId="17" fillId="10" borderId="8" applyNumberFormat="0" applyProtection="0">
      <alignment horizontal="right" vertical="center"/>
    </xf>
    <xf numFmtId="164" fontId="17" fillId="6" borderId="8" applyNumberFormat="0" applyProtection="0">
      <alignment horizontal="right" vertical="center"/>
    </xf>
    <xf numFmtId="164" fontId="17" fillId="6" borderId="8" applyNumberFormat="0" applyProtection="0">
      <alignment horizontal="right" vertical="center"/>
    </xf>
    <xf numFmtId="164" fontId="17" fillId="6" borderId="8" applyNumberFormat="0" applyProtection="0">
      <alignment horizontal="right" vertical="center"/>
    </xf>
    <xf numFmtId="164" fontId="16" fillId="10" borderId="8" applyNumberFormat="0" applyProtection="0">
      <alignment horizontal="left" vertical="center" indent="1"/>
    </xf>
    <xf numFmtId="164" fontId="16" fillId="10" borderId="8" applyNumberFormat="0" applyProtection="0">
      <alignment horizontal="left" vertical="center" indent="1"/>
    </xf>
    <xf numFmtId="164" fontId="16" fillId="10" borderId="8" applyNumberFormat="0" applyProtection="0">
      <alignment horizontal="left" vertical="center" indent="1"/>
    </xf>
    <xf numFmtId="164" fontId="18" fillId="0" borderId="0" applyNumberFormat="0" applyFill="0" applyBorder="0" applyProtection="0">
      <alignment/>
    </xf>
    <xf numFmtId="164" fontId="18" fillId="0" borderId="0" applyNumberFormat="0" applyFill="0" applyBorder="0" applyProtection="0">
      <alignment/>
    </xf>
    <xf numFmtId="164" fontId="19" fillId="0" borderId="0" applyNumberFormat="0" applyFill="0" applyBorder="0" applyProtection="0">
      <alignment/>
    </xf>
    <xf numFmtId="164" fontId="19" fillId="0" borderId="0" applyNumberFormat="0" applyFill="0" applyBorder="0" applyProtection="0">
      <alignment/>
    </xf>
    <xf numFmtId="164" fontId="20" fillId="0" borderId="9" applyNumberFormat="0" applyFill="0" applyProtection="0">
      <alignment/>
    </xf>
    <xf numFmtId="164" fontId="20" fillId="0" borderId="9" applyNumberFormat="0" applyFill="0" applyProtection="0">
      <alignment/>
    </xf>
    <xf numFmtId="164" fontId="0" fillId="0" borderId="10" applyNumberFormat="0" applyFill="0" applyProtection="0">
      <alignment/>
    </xf>
    <xf numFmtId="164" fontId="20" fillId="0" borderId="9" applyNumberFormat="0" applyFill="0" applyProtection="0">
      <alignment/>
    </xf>
    <xf numFmtId="164" fontId="21" fillId="0" borderId="11" applyNumberFormat="0" applyFill="0" applyProtection="0">
      <alignment/>
    </xf>
    <xf numFmtId="164" fontId="21" fillId="0" borderId="11" applyNumberFormat="0" applyFill="0" applyProtection="0">
      <alignment/>
    </xf>
    <xf numFmtId="164" fontId="22" fillId="0" borderId="12" applyNumberFormat="0" applyFill="0" applyProtection="0">
      <alignment/>
    </xf>
    <xf numFmtId="164" fontId="22" fillId="0" borderId="12" applyNumberFormat="0" applyFill="0" applyProtection="0">
      <alignment/>
    </xf>
    <xf numFmtId="164" fontId="7" fillId="0" borderId="13" applyNumberFormat="0" applyFill="0" applyProtection="0">
      <alignment/>
    </xf>
    <xf numFmtId="164" fontId="7" fillId="0" borderId="13" applyNumberFormat="0" applyFill="0" applyProtection="0">
      <alignment/>
    </xf>
    <xf numFmtId="164" fontId="23" fillId="0" borderId="0" applyNumberFormat="0" applyFill="0" applyBorder="0" applyProtection="0">
      <alignment/>
    </xf>
    <xf numFmtId="164" fontId="23" fillId="0" borderId="0" applyNumberFormat="0" applyFill="0" applyBorder="0" applyProtection="0">
      <alignment/>
    </xf>
    <xf numFmtId="164" fontId="2" fillId="29" borderId="0" applyNumberFormat="0" applyBorder="0" applyProtection="0">
      <alignment/>
    </xf>
    <xf numFmtId="164" fontId="2" fillId="29" borderId="0" applyNumberFormat="0" applyBorder="0" applyProtection="0">
      <alignment/>
    </xf>
    <xf numFmtId="164" fontId="2" fillId="30" borderId="0" applyNumberFormat="0" applyBorder="0" applyProtection="0">
      <alignment/>
    </xf>
    <xf numFmtId="164" fontId="2" fillId="30" borderId="0" applyNumberFormat="0" applyBorder="0" applyProtection="0">
      <alignment/>
    </xf>
    <xf numFmtId="164" fontId="2" fillId="31" borderId="0" applyNumberFormat="0" applyBorder="0" applyProtection="0">
      <alignment/>
    </xf>
    <xf numFmtId="164" fontId="2" fillId="31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1" borderId="0" applyNumberFormat="0" applyBorder="0" applyProtection="0">
      <alignment/>
    </xf>
    <xf numFmtId="164" fontId="2" fillId="21" borderId="0" applyNumberFormat="0" applyBorder="0" applyProtection="0">
      <alignment/>
    </xf>
    <xf numFmtId="164" fontId="2" fillId="32" borderId="0" applyNumberFormat="0" applyBorder="0" applyProtection="0">
      <alignment/>
    </xf>
    <xf numFmtId="164" fontId="2" fillId="32" borderId="0" applyNumberFormat="0" applyBorder="0" applyProtection="0">
      <alignment/>
    </xf>
  </cellStyleXfs>
  <cellXfs count="173">
    <xf numFmtId="164" fontId="0" fillId="0" borderId="0" xfId="0" applyAlignment="1">
      <alignment/>
    </xf>
    <xf numFmtId="164" fontId="24" fillId="0" borderId="0" xfId="0" applyFont="1" applyAlignment="1">
      <alignment/>
    </xf>
    <xf numFmtId="164" fontId="25" fillId="0" borderId="0" xfId="0" applyNumberFormat="1" applyFont="1" applyAlignment="1">
      <alignment horizontal="center" shrinkToFit="1"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76" fontId="26" fillId="0" borderId="0" xfId="0" applyNumberFormat="1" applyFont="1" applyBorder="1" applyAlignment="1">
      <alignment horizontal="center"/>
    </xf>
    <xf numFmtId="164" fontId="26" fillId="0" borderId="0" xfId="0" applyFont="1" applyBorder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27" fillId="0" borderId="0" xfId="0" applyFont="1" applyAlignment="1" applyProtection="1">
      <alignment/>
      <protection hidden="1"/>
    </xf>
    <xf numFmtId="173" fontId="27" fillId="0" borderId="0" xfId="19" applyFont="1" applyFill="1" applyBorder="1" applyAlignment="1" applyProtection="1">
      <alignment/>
      <protection/>
    </xf>
    <xf numFmtId="164" fontId="30" fillId="0" borderId="14" xfId="0" applyFont="1" applyFill="1" applyBorder="1" applyAlignment="1">
      <alignment horizontal="center" shrinkToFit="1"/>
    </xf>
    <xf numFmtId="164" fontId="31" fillId="33" borderId="15" xfId="0" applyFont="1" applyFill="1" applyBorder="1" applyAlignment="1">
      <alignment horizontal="center" vertical="center" wrapText="1"/>
    </xf>
    <xf numFmtId="164" fontId="31" fillId="33" borderId="16" xfId="0" applyFont="1" applyFill="1" applyBorder="1" applyAlignment="1">
      <alignment vertical="center" wrapText="1"/>
    </xf>
    <xf numFmtId="177" fontId="32" fillId="34" borderId="17" xfId="0" applyNumberFormat="1" applyFont="1" applyFill="1" applyBorder="1" applyAlignment="1">
      <alignment horizontal="center" vertical="center" wrapText="1"/>
    </xf>
    <xf numFmtId="164" fontId="33" fillId="0" borderId="0" xfId="0" applyFont="1" applyAlignment="1">
      <alignment/>
    </xf>
    <xf numFmtId="164" fontId="18" fillId="0" borderId="0" xfId="0" applyFont="1" applyAlignment="1">
      <alignment/>
    </xf>
    <xf numFmtId="164" fontId="34" fillId="0" borderId="0" xfId="0" applyFont="1" applyAlignment="1">
      <alignment horizontal="center" wrapText="1" shrinkToFit="1"/>
    </xf>
    <xf numFmtId="164" fontId="25" fillId="0" borderId="18" xfId="0" applyNumberFormat="1" applyFont="1" applyBorder="1" applyAlignment="1">
      <alignment horizontal="center" shrinkToFit="1"/>
    </xf>
    <xf numFmtId="164" fontId="35" fillId="0" borderId="17" xfId="0" applyFont="1" applyBorder="1" applyAlignment="1">
      <alignment horizontal="center" vertical="center"/>
    </xf>
    <xf numFmtId="164" fontId="36" fillId="0" borderId="19" xfId="0" applyFont="1" applyBorder="1" applyAlignment="1">
      <alignment vertical="center" wrapText="1"/>
    </xf>
    <xf numFmtId="164" fontId="2" fillId="0" borderId="0" xfId="0" applyFont="1" applyAlignment="1">
      <alignment horizontal="center"/>
    </xf>
    <xf numFmtId="164" fontId="37" fillId="0" borderId="17" xfId="0" applyFont="1" applyBorder="1" applyAlignment="1">
      <alignment horizontal="center" vertical="center" wrapText="1"/>
    </xf>
    <xf numFmtId="164" fontId="36" fillId="0" borderId="0" xfId="0" applyFont="1" applyBorder="1" applyAlignment="1">
      <alignment vertical="center" wrapText="1"/>
    </xf>
    <xf numFmtId="164" fontId="2" fillId="0" borderId="0" xfId="0" applyFont="1" applyAlignment="1">
      <alignment/>
    </xf>
    <xf numFmtId="164" fontId="25" fillId="0" borderId="0" xfId="0" applyNumberFormat="1" applyFont="1" applyBorder="1" applyAlignment="1">
      <alignment horizontal="center" shrinkToFit="1"/>
    </xf>
    <xf numFmtId="164" fontId="39" fillId="0" borderId="0" xfId="0" applyFont="1" applyBorder="1" applyAlignment="1">
      <alignment horizontal="center" vertical="center" wrapText="1"/>
    </xf>
    <xf numFmtId="173" fontId="41" fillId="35" borderId="20" xfId="19" applyFont="1" applyFill="1" applyBorder="1" applyAlignment="1" applyProtection="1">
      <alignment horizontal="center" vertical="center"/>
      <protection locked="0"/>
    </xf>
    <xf numFmtId="164" fontId="37" fillId="0" borderId="21" xfId="0" applyFont="1" applyBorder="1" applyAlignment="1">
      <alignment horizontal="left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22" xfId="0" applyFont="1" applyBorder="1" applyAlignment="1">
      <alignment vertical="center" wrapText="1"/>
    </xf>
    <xf numFmtId="164" fontId="42" fillId="33" borderId="17" xfId="0" applyFont="1" applyFill="1" applyBorder="1" applyAlignment="1">
      <alignment horizontal="center" vertical="center" shrinkToFit="1"/>
    </xf>
    <xf numFmtId="164" fontId="42" fillId="33" borderId="23" xfId="0" applyFont="1" applyFill="1" applyBorder="1" applyAlignment="1">
      <alignment horizontal="center" vertical="center" shrinkToFit="1"/>
    </xf>
    <xf numFmtId="164" fontId="42" fillId="33" borderId="23" xfId="0" applyFont="1" applyFill="1" applyBorder="1" applyAlignment="1">
      <alignment horizontal="center" vertical="center"/>
    </xf>
    <xf numFmtId="173" fontId="42" fillId="33" borderId="17" xfId="19" applyFont="1" applyFill="1" applyBorder="1" applyAlignment="1" applyProtection="1">
      <alignment horizontal="center" vertical="center" shrinkToFit="1"/>
      <protection/>
    </xf>
    <xf numFmtId="164" fontId="2" fillId="0" borderId="18" xfId="0" applyFont="1" applyBorder="1" applyAlignment="1">
      <alignment/>
    </xf>
    <xf numFmtId="164" fontId="42" fillId="33" borderId="20" xfId="0" applyFont="1" applyFill="1" applyBorder="1" applyAlignment="1">
      <alignment horizontal="center" vertical="center"/>
    </xf>
    <xf numFmtId="164" fontId="42" fillId="33" borderId="24" xfId="0" applyFont="1" applyFill="1" applyBorder="1" applyAlignment="1">
      <alignment horizontal="center" vertical="center"/>
    </xf>
    <xf numFmtId="164" fontId="43" fillId="33" borderId="17" xfId="0" applyFont="1" applyFill="1" applyBorder="1" applyAlignment="1">
      <alignment horizontal="center" vertical="center" wrapText="1" shrinkToFit="1"/>
    </xf>
    <xf numFmtId="164" fontId="30" fillId="36" borderId="17" xfId="0" applyFont="1" applyFill="1" applyBorder="1" applyAlignment="1">
      <alignment horizontal="center" vertical="center" wrapText="1"/>
    </xf>
    <xf numFmtId="176" fontId="30" fillId="36" borderId="17" xfId="0" applyNumberFormat="1" applyFont="1" applyFill="1" applyBorder="1" applyAlignment="1">
      <alignment horizontal="center" vertical="center" wrapText="1"/>
    </xf>
    <xf numFmtId="164" fontId="43" fillId="11" borderId="25" xfId="0" applyFont="1" applyFill="1" applyBorder="1" applyAlignment="1">
      <alignment/>
    </xf>
    <xf numFmtId="164" fontId="43" fillId="11" borderId="26" xfId="0" applyFont="1" applyFill="1" applyBorder="1" applyAlignment="1">
      <alignment/>
    </xf>
    <xf numFmtId="164" fontId="43" fillId="11" borderId="26" xfId="0" applyFont="1" applyFill="1" applyBorder="1" applyAlignment="1">
      <alignment horizontal="center"/>
    </xf>
    <xf numFmtId="164" fontId="43" fillId="11" borderId="27" xfId="0" applyFont="1" applyFill="1" applyBorder="1" applyAlignment="1">
      <alignment/>
    </xf>
    <xf numFmtId="176" fontId="44" fillId="11" borderId="28" xfId="0" applyNumberFormat="1" applyFont="1" applyFill="1" applyBorder="1" applyAlignment="1">
      <alignment/>
    </xf>
    <xf numFmtId="176" fontId="44" fillId="11" borderId="29" xfId="0" applyNumberFormat="1" applyFont="1" applyFill="1" applyBorder="1" applyAlignment="1">
      <alignment/>
    </xf>
    <xf numFmtId="164" fontId="43" fillId="11" borderId="30" xfId="0" applyFont="1" applyFill="1" applyBorder="1" applyAlignment="1">
      <alignment/>
    </xf>
    <xf numFmtId="170" fontId="44" fillId="11" borderId="28" xfId="0" applyNumberFormat="1" applyFont="1" applyFill="1" applyBorder="1" applyAlignment="1">
      <alignment/>
    </xf>
    <xf numFmtId="164" fontId="44" fillId="0" borderId="31" xfId="0" applyNumberFormat="1" applyFont="1" applyFill="1" applyBorder="1" applyAlignment="1">
      <alignment horizontal="center" shrinkToFit="1"/>
    </xf>
    <xf numFmtId="164" fontId="44" fillId="0" borderId="32" xfId="0" applyNumberFormat="1" applyFont="1" applyFill="1" applyBorder="1" applyAlignment="1">
      <alignment horizontal="center" shrinkToFit="1"/>
    </xf>
    <xf numFmtId="170" fontId="44" fillId="0" borderId="32" xfId="0" applyNumberFormat="1" applyFont="1" applyFill="1" applyBorder="1" applyAlignment="1">
      <alignment/>
    </xf>
    <xf numFmtId="170" fontId="44" fillId="37" borderId="32" xfId="0" applyNumberFormat="1" applyFont="1" applyFill="1" applyBorder="1" applyAlignment="1" applyProtection="1">
      <alignment/>
      <protection hidden="1"/>
    </xf>
    <xf numFmtId="176" fontId="27" fillId="0" borderId="0" xfId="0" applyNumberFormat="1" applyFont="1" applyAlignment="1">
      <alignment/>
    </xf>
    <xf numFmtId="176" fontId="44" fillId="0" borderId="31" xfId="0" applyNumberFormat="1" applyFont="1" applyFill="1" applyBorder="1" applyAlignment="1" applyProtection="1">
      <alignment horizontal="center"/>
      <protection locked="0"/>
    </xf>
    <xf numFmtId="170" fontId="44" fillId="37" borderId="32" xfId="0" applyNumberFormat="1" applyFont="1" applyFill="1" applyBorder="1" applyAlignment="1">
      <alignment/>
    </xf>
    <xf numFmtId="170" fontId="44" fillId="0" borderId="31" xfId="0" applyNumberFormat="1" applyFont="1" applyFill="1" applyBorder="1" applyAlignment="1">
      <alignment/>
    </xf>
    <xf numFmtId="166" fontId="27" fillId="0" borderId="0" xfId="0" applyNumberFormat="1" applyFont="1" applyAlignment="1">
      <alignment/>
    </xf>
    <xf numFmtId="164" fontId="44" fillId="38" borderId="32" xfId="0" applyNumberFormat="1" applyFont="1" applyFill="1" applyBorder="1" applyAlignment="1">
      <alignment horizontal="center" shrinkToFit="1"/>
    </xf>
    <xf numFmtId="176" fontId="44" fillId="39" borderId="31" xfId="0" applyNumberFormat="1" applyFont="1" applyFill="1" applyBorder="1" applyAlignment="1" applyProtection="1">
      <alignment horizontal="center"/>
      <protection locked="0"/>
    </xf>
    <xf numFmtId="164" fontId="43" fillId="11" borderId="28" xfId="0" applyFont="1" applyFill="1" applyBorder="1" applyAlignment="1">
      <alignment/>
    </xf>
    <xf numFmtId="164" fontId="43" fillId="11" borderId="30" xfId="0" applyFont="1" applyFill="1" applyBorder="1" applyAlignment="1" applyProtection="1">
      <alignment/>
      <protection hidden="1"/>
    </xf>
    <xf numFmtId="176" fontId="44" fillId="11" borderId="28" xfId="0" applyNumberFormat="1" applyFont="1" applyFill="1" applyBorder="1" applyAlignment="1" applyProtection="1">
      <alignment/>
      <protection locked="0"/>
    </xf>
    <xf numFmtId="176" fontId="44" fillId="11" borderId="29" xfId="0" applyNumberFormat="1" applyFont="1" applyFill="1" applyBorder="1" applyAlignment="1" applyProtection="1">
      <alignment/>
      <protection locked="0"/>
    </xf>
    <xf numFmtId="176" fontId="44" fillId="40" borderId="33" xfId="0" applyNumberFormat="1" applyFont="1" applyFill="1" applyBorder="1" applyAlignment="1" applyProtection="1">
      <alignment horizontal="center"/>
      <protection locked="0"/>
    </xf>
    <xf numFmtId="176" fontId="44" fillId="41" borderId="34" xfId="0" applyNumberFormat="1" applyFont="1" applyFill="1" applyBorder="1" applyAlignment="1" applyProtection="1">
      <alignment horizontal="center"/>
      <protection locked="0"/>
    </xf>
    <xf numFmtId="176" fontId="44" fillId="38" borderId="34" xfId="0" applyNumberFormat="1" applyFont="1" applyFill="1" applyBorder="1" applyAlignment="1" applyProtection="1">
      <alignment horizontal="center"/>
      <protection locked="0"/>
    </xf>
    <xf numFmtId="176" fontId="44" fillId="0" borderId="35" xfId="0" applyNumberFormat="1" applyFont="1" applyFill="1" applyBorder="1" applyAlignment="1" applyProtection="1">
      <alignment horizontal="center"/>
      <protection locked="0"/>
    </xf>
    <xf numFmtId="164" fontId="44" fillId="11" borderId="36" xfId="0" applyNumberFormat="1" applyFont="1" applyFill="1" applyBorder="1" applyAlignment="1">
      <alignment horizontal="center" shrinkToFit="1"/>
    </xf>
    <xf numFmtId="164" fontId="44" fillId="11" borderId="26" xfId="0" applyNumberFormat="1" applyFont="1" applyFill="1" applyBorder="1" applyAlignment="1">
      <alignment horizontal="center" shrinkToFit="1"/>
    </xf>
    <xf numFmtId="170" fontId="44" fillId="11" borderId="37" xfId="0" applyNumberFormat="1" applyFont="1" applyFill="1" applyBorder="1" applyAlignment="1" applyProtection="1">
      <alignment/>
      <protection hidden="1"/>
    </xf>
    <xf numFmtId="170" fontId="44" fillId="11" borderId="37" xfId="0" applyNumberFormat="1" applyFont="1" applyFill="1" applyBorder="1" applyAlignment="1">
      <alignment/>
    </xf>
    <xf numFmtId="166" fontId="44" fillId="37" borderId="32" xfId="0" applyNumberFormat="1" applyFont="1" applyFill="1" applyBorder="1" applyAlignment="1">
      <alignment/>
    </xf>
    <xf numFmtId="176" fontId="44" fillId="39" borderId="28" xfId="0" applyNumberFormat="1" applyFont="1" applyFill="1" applyBorder="1" applyAlignment="1" applyProtection="1">
      <alignment horizontal="center"/>
      <protection locked="0"/>
    </xf>
    <xf numFmtId="176" fontId="45" fillId="42" borderId="38" xfId="0" applyNumberFormat="1" applyFont="1" applyFill="1" applyBorder="1" applyAlignment="1" applyProtection="1">
      <alignment horizontal="center"/>
      <protection locked="0"/>
    </xf>
    <xf numFmtId="164" fontId="24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27" fillId="0" borderId="0" xfId="0" applyFont="1" applyFill="1" applyAlignment="1">
      <alignment/>
    </xf>
    <xf numFmtId="176" fontId="44" fillId="0" borderId="28" xfId="0" applyNumberFormat="1" applyFont="1" applyFill="1" applyBorder="1" applyAlignment="1" applyProtection="1">
      <alignment horizontal="center"/>
      <protection locked="0"/>
    </xf>
    <xf numFmtId="176" fontId="44" fillId="0" borderId="29" xfId="0" applyNumberFormat="1" applyFont="1" applyFill="1" applyBorder="1" applyAlignment="1" applyProtection="1">
      <alignment horizontal="center"/>
      <protection locked="0"/>
    </xf>
    <xf numFmtId="176" fontId="44" fillId="0" borderId="30" xfId="0" applyNumberFormat="1" applyFont="1" applyFill="1" applyBorder="1" applyAlignment="1" applyProtection="1">
      <alignment horizontal="center"/>
      <protection locked="0"/>
    </xf>
    <xf numFmtId="164" fontId="44" fillId="9" borderId="32" xfId="0" applyNumberFormat="1" applyFont="1" applyFill="1" applyBorder="1" applyAlignment="1">
      <alignment horizontal="center" shrinkToFit="1"/>
    </xf>
    <xf numFmtId="170" fontId="44" fillId="9" borderId="32" xfId="0" applyNumberFormat="1" applyFont="1" applyFill="1" applyBorder="1" applyAlignment="1">
      <alignment/>
    </xf>
    <xf numFmtId="176" fontId="44" fillId="30" borderId="28" xfId="0" applyNumberFormat="1" applyFont="1" applyFill="1" applyBorder="1" applyAlignment="1" applyProtection="1">
      <alignment horizontal="center"/>
      <protection locked="0"/>
    </xf>
    <xf numFmtId="176" fontId="44" fillId="43" borderId="30" xfId="0" applyNumberFormat="1" applyFont="1" applyFill="1" applyBorder="1" applyAlignment="1" applyProtection="1">
      <alignment horizontal="center"/>
      <protection locked="0"/>
    </xf>
    <xf numFmtId="164" fontId="44" fillId="0" borderId="32" xfId="0" applyNumberFormat="1" applyFont="1" applyFill="1" applyBorder="1" applyAlignment="1">
      <alignment horizontal="center" vertical="center" shrinkToFit="1"/>
    </xf>
    <xf numFmtId="176" fontId="44" fillId="37" borderId="31" xfId="0" applyNumberFormat="1" applyFont="1" applyFill="1" applyBorder="1" applyAlignment="1">
      <alignment horizontal="center"/>
    </xf>
    <xf numFmtId="176" fontId="45" fillId="42" borderId="31" xfId="0" applyNumberFormat="1" applyFont="1" applyFill="1" applyBorder="1" applyAlignment="1" applyProtection="1">
      <alignment horizontal="center"/>
      <protection locked="0"/>
    </xf>
    <xf numFmtId="176" fontId="44" fillId="44" borderId="28" xfId="0" applyNumberFormat="1" applyFont="1" applyFill="1" applyBorder="1" applyAlignment="1">
      <alignment horizontal="center"/>
    </xf>
    <xf numFmtId="176" fontId="44" fillId="44" borderId="29" xfId="0" applyNumberFormat="1" applyFont="1" applyFill="1" applyBorder="1" applyAlignment="1">
      <alignment horizontal="center"/>
    </xf>
    <xf numFmtId="176" fontId="44" fillId="44" borderId="30" xfId="0" applyNumberFormat="1" applyFont="1" applyFill="1" applyBorder="1" applyAlignment="1">
      <alignment horizontal="center"/>
    </xf>
    <xf numFmtId="164" fontId="44" fillId="0" borderId="36" xfId="0" applyNumberFormat="1" applyFont="1" applyFill="1" applyBorder="1" applyAlignment="1">
      <alignment horizontal="center" shrinkToFit="1"/>
    </xf>
    <xf numFmtId="164" fontId="44" fillId="0" borderId="26" xfId="0" applyNumberFormat="1" applyFont="1" applyFill="1" applyBorder="1" applyAlignment="1">
      <alignment horizontal="center" shrinkToFit="1"/>
    </xf>
    <xf numFmtId="176" fontId="44" fillId="0" borderId="39" xfId="0" applyNumberFormat="1" applyFont="1" applyFill="1" applyBorder="1" applyAlignment="1" applyProtection="1">
      <alignment horizontal="center"/>
      <protection locked="0"/>
    </xf>
    <xf numFmtId="164" fontId="30" fillId="36" borderId="40" xfId="0" applyFont="1" applyFill="1" applyBorder="1" applyAlignment="1">
      <alignment horizontal="center" vertical="center" wrapText="1"/>
    </xf>
    <xf numFmtId="164" fontId="30" fillId="36" borderId="40" xfId="0" applyFont="1" applyFill="1" applyBorder="1" applyAlignment="1" applyProtection="1">
      <alignment horizontal="center" vertical="center" wrapText="1"/>
      <protection hidden="1"/>
    </xf>
    <xf numFmtId="176" fontId="30" fillId="36" borderId="40" xfId="0" applyNumberFormat="1" applyFont="1" applyFill="1" applyBorder="1" applyAlignment="1" applyProtection="1">
      <alignment horizontal="center" vertical="center" wrapText="1"/>
      <protection locked="0"/>
    </xf>
    <xf numFmtId="164" fontId="30" fillId="36" borderId="32" xfId="0" applyFont="1" applyFill="1" applyBorder="1" applyAlignment="1">
      <alignment horizontal="center" vertical="center" wrapText="1"/>
    </xf>
    <xf numFmtId="176" fontId="44" fillId="44" borderId="31" xfId="0" applyNumberFormat="1" applyFont="1" applyFill="1" applyBorder="1" applyAlignment="1" applyProtection="1">
      <alignment horizontal="center"/>
      <protection locked="0"/>
    </xf>
    <xf numFmtId="176" fontId="44" fillId="0" borderId="41" xfId="0" applyNumberFormat="1" applyFont="1" applyFill="1" applyBorder="1" applyAlignment="1" applyProtection="1">
      <alignment horizontal="center"/>
      <protection locked="0"/>
    </xf>
    <xf numFmtId="176" fontId="44" fillId="41" borderId="33" xfId="0" applyNumberFormat="1" applyFont="1" applyFill="1" applyBorder="1" applyAlignment="1" applyProtection="1">
      <alignment horizontal="center"/>
      <protection locked="0"/>
    </xf>
    <xf numFmtId="176" fontId="44" fillId="30" borderId="34" xfId="0" applyNumberFormat="1" applyFont="1" applyFill="1" applyBorder="1" applyAlignment="1" applyProtection="1">
      <alignment horizontal="center"/>
      <protection locked="0"/>
    </xf>
    <xf numFmtId="176" fontId="44" fillId="45" borderId="34" xfId="0" applyNumberFormat="1" applyFont="1" applyFill="1" applyBorder="1" applyAlignment="1" applyProtection="1">
      <alignment horizontal="center"/>
      <protection locked="0"/>
    </xf>
    <xf numFmtId="170" fontId="44" fillId="37" borderId="37" xfId="0" applyNumberFormat="1" applyFont="1" applyFill="1" applyBorder="1" applyAlignment="1">
      <alignment/>
    </xf>
    <xf numFmtId="176" fontId="44" fillId="0" borderId="32" xfId="0" applyNumberFormat="1" applyFont="1" applyFill="1" applyBorder="1" applyAlignment="1" applyProtection="1">
      <alignment horizontal="center"/>
      <protection locked="0"/>
    </xf>
    <xf numFmtId="166" fontId="29" fillId="0" borderId="0" xfId="0" applyNumberFormat="1" applyFont="1" applyAlignment="1">
      <alignment/>
    </xf>
    <xf numFmtId="176" fontId="44" fillId="46" borderId="31" xfId="0" applyNumberFormat="1" applyFont="1" applyFill="1" applyBorder="1" applyAlignment="1" applyProtection="1">
      <alignment horizontal="center"/>
      <protection locked="0"/>
    </xf>
    <xf numFmtId="176" fontId="44" fillId="47" borderId="33" xfId="0" applyNumberFormat="1" applyFont="1" applyFill="1" applyBorder="1" applyAlignment="1" applyProtection="1">
      <alignment horizontal="center"/>
      <protection locked="0"/>
    </xf>
    <xf numFmtId="176" fontId="44" fillId="48" borderId="34" xfId="0" applyNumberFormat="1" applyFont="1" applyFill="1" applyBorder="1" applyAlignment="1" applyProtection="1">
      <alignment horizontal="center"/>
      <protection locked="0"/>
    </xf>
    <xf numFmtId="176" fontId="44" fillId="49" borderId="34" xfId="0" applyNumberFormat="1" applyFont="1" applyFill="1" applyBorder="1" applyAlignment="1" applyProtection="1">
      <alignment horizontal="center"/>
      <protection locked="0"/>
    </xf>
    <xf numFmtId="164" fontId="30" fillId="36" borderId="32" xfId="0" applyFont="1" applyFill="1" applyBorder="1" applyAlignment="1">
      <alignment horizontal="center" vertical="center" shrinkToFit="1"/>
    </xf>
    <xf numFmtId="176" fontId="44" fillId="36" borderId="31" xfId="0" applyNumberFormat="1" applyFont="1" applyFill="1" applyBorder="1" applyAlignment="1" applyProtection="1">
      <alignment horizontal="center"/>
      <protection locked="0"/>
    </xf>
    <xf numFmtId="176" fontId="44" fillId="30" borderId="33" xfId="0" applyNumberFormat="1" applyFont="1" applyFill="1" applyBorder="1" applyAlignment="1" applyProtection="1">
      <alignment horizontal="center"/>
      <protection locked="0"/>
    </xf>
    <xf numFmtId="176" fontId="44" fillId="43" borderId="34" xfId="0" applyNumberFormat="1" applyFont="1" applyFill="1" applyBorder="1" applyAlignment="1" applyProtection="1">
      <alignment horizontal="center"/>
      <protection locked="0"/>
    </xf>
    <xf numFmtId="176" fontId="44" fillId="39" borderId="34" xfId="0" applyNumberFormat="1" applyFont="1" applyFill="1" applyBorder="1" applyAlignment="1" applyProtection="1">
      <alignment horizontal="center"/>
      <protection locked="0"/>
    </xf>
    <xf numFmtId="176" fontId="44" fillId="0" borderId="42" xfId="0" applyNumberFormat="1" applyFont="1" applyFill="1" applyBorder="1" applyAlignment="1" applyProtection="1">
      <alignment horizontal="center"/>
      <protection locked="0"/>
    </xf>
    <xf numFmtId="176" fontId="45" fillId="42" borderId="34" xfId="0" applyNumberFormat="1" applyFont="1" applyFill="1" applyBorder="1" applyAlignment="1" applyProtection="1">
      <alignment horizontal="center"/>
      <protection locked="0"/>
    </xf>
    <xf numFmtId="176" fontId="44" fillId="50" borderId="28" xfId="0" applyNumberFormat="1" applyFont="1" applyFill="1" applyBorder="1" applyAlignment="1" applyProtection="1">
      <alignment horizontal="center"/>
      <protection locked="0"/>
    </xf>
    <xf numFmtId="176" fontId="44" fillId="41" borderId="38" xfId="0" applyNumberFormat="1" applyFont="1" applyFill="1" applyBorder="1" applyAlignment="1" applyProtection="1">
      <alignment horizontal="center"/>
      <protection locked="0"/>
    </xf>
    <xf numFmtId="176" fontId="44" fillId="50" borderId="29" xfId="0" applyNumberFormat="1" applyFont="1" applyFill="1" applyBorder="1" applyAlignment="1" applyProtection="1">
      <alignment horizontal="center"/>
      <protection locked="0"/>
    </xf>
    <xf numFmtId="176" fontId="44" fillId="41" borderId="29" xfId="0" applyNumberFormat="1" applyFont="1" applyFill="1" applyBorder="1" applyAlignment="1" applyProtection="1">
      <alignment horizontal="center"/>
      <protection locked="0"/>
    </xf>
    <xf numFmtId="176" fontId="44" fillId="41" borderId="30" xfId="0" applyNumberFormat="1" applyFont="1" applyFill="1" applyBorder="1" applyAlignment="1" applyProtection="1">
      <alignment horizontal="center"/>
      <protection locked="0"/>
    </xf>
    <xf numFmtId="164" fontId="46" fillId="51" borderId="32" xfId="0" applyNumberFormat="1" applyFont="1" applyFill="1" applyBorder="1" applyAlignment="1">
      <alignment horizontal="center" vertical="center" shrinkToFit="1"/>
    </xf>
    <xf numFmtId="170" fontId="44" fillId="52" borderId="32" xfId="0" applyNumberFormat="1" applyFont="1" applyFill="1" applyBorder="1" applyAlignment="1" applyProtection="1">
      <alignment/>
      <protection hidden="1"/>
    </xf>
    <xf numFmtId="176" fontId="44" fillId="52" borderId="31" xfId="0" applyNumberFormat="1" applyFont="1" applyFill="1" applyBorder="1" applyAlignment="1" applyProtection="1">
      <alignment horizontal="center"/>
      <protection locked="0"/>
    </xf>
    <xf numFmtId="170" fontId="44" fillId="52" borderId="32" xfId="0" applyNumberFormat="1" applyFont="1" applyFill="1" applyBorder="1" applyAlignment="1">
      <alignment/>
    </xf>
    <xf numFmtId="164" fontId="44" fillId="38" borderId="33" xfId="0" applyFont="1" applyFill="1" applyBorder="1" applyAlignment="1" applyProtection="1">
      <alignment horizontal="center"/>
      <protection locked="0"/>
    </xf>
    <xf numFmtId="164" fontId="44" fillId="53" borderId="34" xfId="0" applyFont="1" applyFill="1" applyBorder="1" applyAlignment="1" applyProtection="1">
      <alignment horizontal="center"/>
      <protection locked="0"/>
    </xf>
    <xf numFmtId="164" fontId="44" fillId="0" borderId="34" xfId="0" applyFont="1" applyFill="1" applyBorder="1" applyAlignment="1" applyProtection="1">
      <alignment horizontal="center"/>
      <protection locked="0"/>
    </xf>
    <xf numFmtId="164" fontId="44" fillId="24" borderId="34" xfId="0" applyFont="1" applyFill="1" applyBorder="1" applyAlignment="1" applyProtection="1">
      <alignment horizontal="center"/>
      <protection locked="0"/>
    </xf>
    <xf numFmtId="164" fontId="44" fillId="40" borderId="34" xfId="0" applyFont="1" applyFill="1" applyBorder="1" applyAlignment="1" applyProtection="1">
      <alignment horizontal="center"/>
      <protection locked="0"/>
    </xf>
    <xf numFmtId="164" fontId="44" fillId="30" borderId="34" xfId="0" applyFont="1" applyFill="1" applyBorder="1" applyAlignment="1" applyProtection="1">
      <alignment horizontal="center"/>
      <protection locked="0"/>
    </xf>
    <xf numFmtId="164" fontId="44" fillId="45" borderId="34" xfId="0" applyFont="1" applyFill="1" applyBorder="1" applyAlignment="1" applyProtection="1">
      <alignment horizontal="center"/>
      <protection locked="0"/>
    </xf>
    <xf numFmtId="176" fontId="44" fillId="0" borderId="35" xfId="0" applyNumberFormat="1" applyFont="1" applyFill="1" applyBorder="1" applyAlignment="1" applyProtection="1">
      <alignment/>
      <protection locked="0"/>
    </xf>
    <xf numFmtId="170" fontId="47" fillId="0" borderId="32" xfId="0" applyNumberFormat="1" applyFont="1" applyFill="1" applyBorder="1" applyAlignment="1">
      <alignment/>
    </xf>
    <xf numFmtId="176" fontId="44" fillId="52" borderId="39" xfId="0" applyNumberFormat="1" applyFont="1" applyFill="1" applyBorder="1" applyAlignment="1" applyProtection="1">
      <alignment horizontal="center"/>
      <protection locked="0"/>
    </xf>
    <xf numFmtId="170" fontId="44" fillId="52" borderId="31" xfId="0" applyNumberFormat="1" applyFont="1" applyFill="1" applyBorder="1" applyAlignment="1">
      <alignment/>
    </xf>
    <xf numFmtId="164" fontId="44" fillId="53" borderId="31" xfId="0" applyFont="1" applyFill="1" applyBorder="1" applyAlignment="1" applyProtection="1">
      <alignment horizontal="center"/>
      <protection locked="0"/>
    </xf>
    <xf numFmtId="176" fontId="44" fillId="54" borderId="31" xfId="0" applyNumberFormat="1" applyFont="1" applyFill="1" applyBorder="1" applyAlignment="1" applyProtection="1">
      <alignment horizontal="center"/>
      <protection locked="0"/>
    </xf>
    <xf numFmtId="170" fontId="48" fillId="52" borderId="32" xfId="0" applyNumberFormat="1" applyFont="1" applyFill="1" applyBorder="1" applyAlignment="1" applyProtection="1">
      <alignment/>
      <protection hidden="1"/>
    </xf>
    <xf numFmtId="164" fontId="44" fillId="53" borderId="38" xfId="0" applyFont="1" applyFill="1" applyBorder="1" applyAlignment="1" applyProtection="1">
      <alignment horizontal="center"/>
      <protection locked="0"/>
    </xf>
    <xf numFmtId="176" fontId="44" fillId="55" borderId="31" xfId="0" applyNumberFormat="1" applyFont="1" applyFill="1" applyBorder="1" applyAlignment="1" applyProtection="1">
      <alignment horizontal="center"/>
      <protection locked="0"/>
    </xf>
    <xf numFmtId="176" fontId="44" fillId="50" borderId="31" xfId="0" applyNumberFormat="1" applyFont="1" applyFill="1" applyBorder="1" applyAlignment="1" applyProtection="1">
      <alignment horizontal="center"/>
      <protection locked="0"/>
    </xf>
    <xf numFmtId="176" fontId="44" fillId="11" borderId="43" xfId="0" applyNumberFormat="1" applyFont="1" applyFill="1" applyBorder="1" applyAlignment="1" applyProtection="1">
      <alignment/>
      <protection locked="0"/>
    </xf>
    <xf numFmtId="176" fontId="44" fillId="11" borderId="44" xfId="0" applyNumberFormat="1" applyFont="1" applyFill="1" applyBorder="1" applyAlignment="1" applyProtection="1">
      <alignment/>
      <protection locked="0"/>
    </xf>
    <xf numFmtId="176" fontId="44" fillId="52" borderId="40" xfId="0" applyNumberFormat="1" applyFont="1" applyFill="1" applyBorder="1" applyAlignment="1" applyProtection="1">
      <alignment horizontal="center"/>
      <protection locked="0"/>
    </xf>
    <xf numFmtId="164" fontId="44" fillId="0" borderId="32" xfId="0" applyFont="1" applyFill="1" applyBorder="1" applyAlignment="1">
      <alignment horizontal="left"/>
    </xf>
    <xf numFmtId="176" fontId="44" fillId="38" borderId="31" xfId="0" applyNumberFormat="1" applyFont="1" applyFill="1" applyBorder="1" applyAlignment="1" applyProtection="1">
      <alignment horizontal="center"/>
      <protection locked="0"/>
    </xf>
    <xf numFmtId="164" fontId="44" fillId="53" borderId="39" xfId="0" applyFont="1" applyFill="1" applyBorder="1" applyAlignment="1" applyProtection="1">
      <alignment horizontal="center"/>
      <protection locked="0"/>
    </xf>
    <xf numFmtId="170" fontId="44" fillId="0" borderId="32" xfId="0" applyNumberFormat="1" applyFont="1" applyFill="1" applyBorder="1" applyAlignment="1">
      <alignment horizontal="left"/>
    </xf>
    <xf numFmtId="176" fontId="44" fillId="52" borderId="32" xfId="0" applyNumberFormat="1" applyFont="1" applyFill="1" applyBorder="1" applyAlignment="1" applyProtection="1">
      <alignment horizontal="center"/>
      <protection locked="0"/>
    </xf>
    <xf numFmtId="176" fontId="44" fillId="11" borderId="28" xfId="0" applyNumberFormat="1" applyFont="1" applyFill="1" applyBorder="1" applyAlignment="1" applyProtection="1">
      <alignment horizontal="center"/>
      <protection locked="0"/>
    </xf>
    <xf numFmtId="176" fontId="44" fillId="11" borderId="29" xfId="0" applyNumberFormat="1" applyFont="1" applyFill="1" applyBorder="1" applyAlignment="1" applyProtection="1">
      <alignment horizontal="center"/>
      <protection locked="0"/>
    </xf>
    <xf numFmtId="164" fontId="44" fillId="0" borderId="41" xfId="0" applyNumberFormat="1" applyFont="1" applyFill="1" applyBorder="1" applyAlignment="1">
      <alignment horizontal="center" shrinkToFit="1"/>
    </xf>
    <xf numFmtId="164" fontId="44" fillId="0" borderId="18" xfId="0" applyNumberFormat="1" applyFont="1" applyFill="1" applyBorder="1" applyAlignment="1">
      <alignment horizontal="center" shrinkToFit="1"/>
    </xf>
    <xf numFmtId="164" fontId="30" fillId="36" borderId="17" xfId="0" applyFont="1" applyFill="1" applyBorder="1" applyAlignment="1">
      <alignment horizontal="center" vertical="center" shrinkToFit="1"/>
    </xf>
    <xf numFmtId="164" fontId="30" fillId="36" borderId="17" xfId="0" applyFont="1" applyFill="1" applyBorder="1" applyAlignment="1" applyProtection="1">
      <alignment horizontal="center" vertical="center" wrapText="1"/>
      <protection hidden="1"/>
    </xf>
    <xf numFmtId="170" fontId="44" fillId="51" borderId="32" xfId="0" applyNumberFormat="1" applyFont="1" applyFill="1" applyBorder="1" applyAlignment="1">
      <alignment/>
    </xf>
    <xf numFmtId="164" fontId="49" fillId="0" borderId="0" xfId="0" applyFont="1" applyAlignment="1">
      <alignment/>
    </xf>
    <xf numFmtId="164" fontId="50" fillId="0" borderId="0" xfId="0" applyFont="1" applyAlignment="1">
      <alignment/>
    </xf>
    <xf numFmtId="164" fontId="51" fillId="0" borderId="0" xfId="0" applyFont="1" applyAlignment="1">
      <alignment/>
    </xf>
    <xf numFmtId="164" fontId="52" fillId="0" borderId="0" xfId="0" applyFont="1" applyAlignment="1">
      <alignment/>
    </xf>
    <xf numFmtId="176" fontId="48" fillId="37" borderId="33" xfId="0" applyNumberFormat="1" applyFont="1" applyFill="1" applyBorder="1" applyAlignment="1" applyProtection="1">
      <alignment horizontal="center"/>
      <protection locked="0"/>
    </xf>
    <xf numFmtId="176" fontId="44" fillId="46" borderId="33" xfId="0" applyNumberFormat="1" applyFont="1" applyFill="1" applyBorder="1" applyAlignment="1" applyProtection="1">
      <alignment horizontal="center"/>
      <protection locked="0"/>
    </xf>
    <xf numFmtId="176" fontId="44" fillId="46" borderId="34" xfId="0" applyNumberFormat="1" applyFont="1" applyFill="1" applyBorder="1" applyAlignment="1" applyProtection="1">
      <alignment horizontal="center"/>
      <protection locked="0"/>
    </xf>
    <xf numFmtId="164" fontId="53" fillId="46" borderId="6" xfId="0" applyFont="1" applyFill="1" applyBorder="1" applyAlignment="1">
      <alignment horizontal="center" shrinkToFit="1"/>
    </xf>
    <xf numFmtId="164" fontId="53" fillId="46" borderId="6" xfId="0" applyFont="1" applyFill="1" applyBorder="1" applyAlignment="1">
      <alignment horizontal="center" vertical="center"/>
    </xf>
    <xf numFmtId="164" fontId="26" fillId="46" borderId="0" xfId="0" applyFont="1" applyFill="1" applyAlignment="1">
      <alignment/>
    </xf>
    <xf numFmtId="176" fontId="54" fillId="52" borderId="39" xfId="0" applyNumberFormat="1" applyFont="1" applyFill="1" applyBorder="1" applyAlignment="1">
      <alignment horizontal="right" vertical="center"/>
    </xf>
    <xf numFmtId="172" fontId="55" fillId="52" borderId="39" xfId="0" applyNumberFormat="1" applyFont="1" applyFill="1" applyBorder="1" applyAlignment="1">
      <alignment horizontal="center" vertical="center"/>
    </xf>
    <xf numFmtId="164" fontId="26" fillId="52" borderId="39" xfId="0" applyFont="1" applyFill="1" applyBorder="1" applyAlignment="1">
      <alignment/>
    </xf>
  </cellXfs>
  <cellStyles count="68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 2" xfId="20"/>
    <cellStyle name="20% - Énfasis1 2 2" xfId="21"/>
    <cellStyle name="20% - Énfasis1 2 2 2" xfId="22"/>
    <cellStyle name="20% - Énfasis1 2 2 2 2" xfId="23"/>
    <cellStyle name="20% - Énfasis1 2 2 3" xfId="24"/>
    <cellStyle name="20% - Énfasis1 2 3" xfId="25"/>
    <cellStyle name="20% - Énfasis1 2 3 2" xfId="26"/>
    <cellStyle name="20% - Énfasis1 2 4" xfId="27"/>
    <cellStyle name="20% - Énfasis1 2 5" xfId="28"/>
    <cellStyle name="20% - Énfasis1 2 6" xfId="29"/>
    <cellStyle name="20% - Énfasis1 2 7" xfId="30"/>
    <cellStyle name="20% - Énfasis1 3" xfId="31"/>
    <cellStyle name="20% - Énfasis1 3 2" xfId="32"/>
    <cellStyle name="20% - Énfasis1 3 2 2" xfId="33"/>
    <cellStyle name="20% - Énfasis1 3 3" xfId="34"/>
    <cellStyle name="20% - Énfasis1 3 4" xfId="35"/>
    <cellStyle name="20% - Énfasis1 3 5" xfId="36"/>
    <cellStyle name="20% - Énfasis1 4" xfId="37"/>
    <cellStyle name="20% - Énfasis1 4 2" xfId="38"/>
    <cellStyle name="20% - Énfasis1 5" xfId="39"/>
    <cellStyle name="20% - Énfasis1 6" xfId="40"/>
    <cellStyle name="20% - Énfasis2 2" xfId="41"/>
    <cellStyle name="20% - Énfasis2 2 2" xfId="42"/>
    <cellStyle name="20% - Énfasis2 2 2 2" xfId="43"/>
    <cellStyle name="20% - Énfasis2 2 2 2 2" xfId="44"/>
    <cellStyle name="20% - Énfasis2 2 2 3" xfId="45"/>
    <cellStyle name="20% - Énfasis2 2 3" xfId="46"/>
    <cellStyle name="20% - Énfasis2 2 3 2" xfId="47"/>
    <cellStyle name="20% - Énfasis2 2 4" xfId="48"/>
    <cellStyle name="20% - Énfasis2 2 5" xfId="49"/>
    <cellStyle name="20% - Énfasis2 2 6" xfId="50"/>
    <cellStyle name="20% - Énfasis2 2 7" xfId="51"/>
    <cellStyle name="20% - Énfasis2 3" xfId="52"/>
    <cellStyle name="20% - Énfasis2 3 2" xfId="53"/>
    <cellStyle name="20% - Énfasis2 3 2 2" xfId="54"/>
    <cellStyle name="20% - Énfasis2 3 3" xfId="55"/>
    <cellStyle name="20% - Énfasis2 3 4" xfId="56"/>
    <cellStyle name="20% - Énfasis2 3 5" xfId="57"/>
    <cellStyle name="20% - Énfasis2 4" xfId="58"/>
    <cellStyle name="20% - Énfasis2 4 2" xfId="59"/>
    <cellStyle name="20% - Énfasis2 5" xfId="60"/>
    <cellStyle name="20% - Énfasis2 6" xfId="61"/>
    <cellStyle name="20% - Énfasis3 2" xfId="62"/>
    <cellStyle name="20% - Énfasis3 2 2" xfId="63"/>
    <cellStyle name="20% - Énfasis3 2 2 2" xfId="64"/>
    <cellStyle name="20% - Énfasis3 2 2 2 2" xfId="65"/>
    <cellStyle name="20% - Énfasis3 2 2 3" xfId="66"/>
    <cellStyle name="20% - Énfasis3 2 3" xfId="67"/>
    <cellStyle name="20% - Énfasis3 2 3 2" xfId="68"/>
    <cellStyle name="20% - Énfasis3 2 4" xfId="69"/>
    <cellStyle name="20% - Énfasis3 2 5" xfId="70"/>
    <cellStyle name="20% - Énfasis3 2 6" xfId="71"/>
    <cellStyle name="20% - Énfasis3 2 7" xfId="72"/>
    <cellStyle name="20% - Énfasis3 3" xfId="73"/>
    <cellStyle name="20% - Énfasis3 3 2" xfId="74"/>
    <cellStyle name="20% - Énfasis3 3 2 2" xfId="75"/>
    <cellStyle name="20% - Énfasis3 3 3" xfId="76"/>
    <cellStyle name="20% - Énfasis3 3 4" xfId="77"/>
    <cellStyle name="20% - Énfasis3 3 5" xfId="78"/>
    <cellStyle name="20% - Énfasis3 4" xfId="79"/>
    <cellStyle name="20% - Énfasis3 4 2" xfId="80"/>
    <cellStyle name="20% - Énfasis3 5" xfId="81"/>
    <cellStyle name="20% - Énfasis3 6" xfId="82"/>
    <cellStyle name="20% - Énfasis4 2" xfId="83"/>
    <cellStyle name="20% - Énfasis4 2 2" xfId="84"/>
    <cellStyle name="20% - Énfasis4 2 2 2" xfId="85"/>
    <cellStyle name="20% - Énfasis4 2 2 2 2" xfId="86"/>
    <cellStyle name="20% - Énfasis4 2 2 3" xfId="87"/>
    <cellStyle name="20% - Énfasis4 2 3" xfId="88"/>
    <cellStyle name="20% - Énfasis4 2 3 2" xfId="89"/>
    <cellStyle name="20% - Énfasis4 2 4" xfId="90"/>
    <cellStyle name="20% - Énfasis4 2 5" xfId="91"/>
    <cellStyle name="20% - Énfasis4 2 6" xfId="92"/>
    <cellStyle name="20% - Énfasis4 2 7" xfId="93"/>
    <cellStyle name="20% - Énfasis4 3" xfId="94"/>
    <cellStyle name="20% - Énfasis4 3 2" xfId="95"/>
    <cellStyle name="20% - Énfasis4 3 2 2" xfId="96"/>
    <cellStyle name="20% - Énfasis4 3 3" xfId="97"/>
    <cellStyle name="20% - Énfasis4 3 4" xfId="98"/>
    <cellStyle name="20% - Énfasis4 3 5" xfId="99"/>
    <cellStyle name="20% - Énfasis4 4" xfId="100"/>
    <cellStyle name="20% - Énfasis4 4 2" xfId="101"/>
    <cellStyle name="20% - Énfasis4 5" xfId="102"/>
    <cellStyle name="20% - Énfasis4 6" xfId="103"/>
    <cellStyle name="20% - Énfasis5 2" xfId="104"/>
    <cellStyle name="20% - Énfasis5 2 2" xfId="105"/>
    <cellStyle name="20% - Énfasis5 2 2 2" xfId="106"/>
    <cellStyle name="20% - Énfasis5 2 2 2 2" xfId="107"/>
    <cellStyle name="20% - Énfasis5 2 2 3" xfId="108"/>
    <cellStyle name="20% - Énfasis5 2 3" xfId="109"/>
    <cellStyle name="20% - Énfasis5 2 3 2" xfId="110"/>
    <cellStyle name="20% - Énfasis5 2 4" xfId="111"/>
    <cellStyle name="20% - Énfasis5 2 5" xfId="112"/>
    <cellStyle name="20% - Énfasis5 2 6" xfId="113"/>
    <cellStyle name="20% - Énfasis5 2 7" xfId="114"/>
    <cellStyle name="20% - Énfasis5 3" xfId="115"/>
    <cellStyle name="20% - Énfasis5 3 2" xfId="116"/>
    <cellStyle name="20% - Énfasis5 3 2 2" xfId="117"/>
    <cellStyle name="20% - Énfasis5 3 3" xfId="118"/>
    <cellStyle name="20% - Énfasis5 3 4" xfId="119"/>
    <cellStyle name="20% - Énfasis5 3 5" xfId="120"/>
    <cellStyle name="20% - Énfasis5 4" xfId="121"/>
    <cellStyle name="20% - Énfasis5 4 2" xfId="122"/>
    <cellStyle name="20% - Énfasis5 5" xfId="123"/>
    <cellStyle name="20% - Énfasis6 2" xfId="124"/>
    <cellStyle name="20% - Énfasis6 2 2" xfId="125"/>
    <cellStyle name="20% - Énfasis6 2 2 2" xfId="126"/>
    <cellStyle name="20% - Énfasis6 2 2 2 2" xfId="127"/>
    <cellStyle name="20% - Énfasis6 2 2 3" xfId="128"/>
    <cellStyle name="20% - Énfasis6 2 3" xfId="129"/>
    <cellStyle name="20% - Énfasis6 2 3 2" xfId="130"/>
    <cellStyle name="20% - Énfasis6 2 4" xfId="131"/>
    <cellStyle name="20% - Énfasis6 2 5" xfId="132"/>
    <cellStyle name="20% - Énfasis6 2 6" xfId="133"/>
    <cellStyle name="20% - Énfasis6 2 7" xfId="134"/>
    <cellStyle name="20% - Énfasis6 3" xfId="135"/>
    <cellStyle name="20% - Énfasis6 3 2" xfId="136"/>
    <cellStyle name="20% - Énfasis6 3 2 2" xfId="137"/>
    <cellStyle name="20% - Énfasis6 3 3" xfId="138"/>
    <cellStyle name="20% - Énfasis6 3 4" xfId="139"/>
    <cellStyle name="20% - Énfasis6 3 5" xfId="140"/>
    <cellStyle name="20% - Énfasis6 4" xfId="141"/>
    <cellStyle name="20% - Énfasis6 4 2" xfId="142"/>
    <cellStyle name="20% - Énfasis6 5" xfId="143"/>
    <cellStyle name="40% - Énfasis1 2" xfId="144"/>
    <cellStyle name="40% - Énfasis1 2 2" xfId="145"/>
    <cellStyle name="40% - Énfasis1 2 2 2" xfId="146"/>
    <cellStyle name="40% - Énfasis1 2 2 2 2" xfId="147"/>
    <cellStyle name="40% - Énfasis1 2 2 3" xfId="148"/>
    <cellStyle name="40% - Énfasis1 2 3" xfId="149"/>
    <cellStyle name="40% - Énfasis1 2 3 2" xfId="150"/>
    <cellStyle name="40% - Énfasis1 2 4" xfId="151"/>
    <cellStyle name="40% - Énfasis1 2 5" xfId="152"/>
    <cellStyle name="40% - Énfasis1 2 6" xfId="153"/>
    <cellStyle name="40% - Énfasis1 2 7" xfId="154"/>
    <cellStyle name="40% - Énfasis1 3" xfId="155"/>
    <cellStyle name="40% - Énfasis1 3 2" xfId="156"/>
    <cellStyle name="40% - Énfasis1 3 2 2" xfId="157"/>
    <cellStyle name="40% - Énfasis1 3 3" xfId="158"/>
    <cellStyle name="40% - Énfasis1 3 4" xfId="159"/>
    <cellStyle name="40% - Énfasis1 3 5" xfId="160"/>
    <cellStyle name="40% - Énfasis1 4" xfId="161"/>
    <cellStyle name="40% - Énfasis1 4 2" xfId="162"/>
    <cellStyle name="40% - Énfasis1 5" xfId="163"/>
    <cellStyle name="40% - Énfasis2 2" xfId="164"/>
    <cellStyle name="40% - Énfasis2 2 2" xfId="165"/>
    <cellStyle name="40% - Énfasis2 2 2 2" xfId="166"/>
    <cellStyle name="40% - Énfasis2 2 2 2 2" xfId="167"/>
    <cellStyle name="40% - Énfasis2 2 2 3" xfId="168"/>
    <cellStyle name="40% - Énfasis2 2 3" xfId="169"/>
    <cellStyle name="40% - Énfasis2 2 3 2" xfId="170"/>
    <cellStyle name="40% - Énfasis2 2 4" xfId="171"/>
    <cellStyle name="40% - Énfasis2 2 5" xfId="172"/>
    <cellStyle name="40% - Énfasis2 2 6" xfId="173"/>
    <cellStyle name="40% - Énfasis2 2 7" xfId="174"/>
    <cellStyle name="40% - Énfasis2 3" xfId="175"/>
    <cellStyle name="40% - Énfasis2 3 2" xfId="176"/>
    <cellStyle name="40% - Énfasis2 3 2 2" xfId="177"/>
    <cellStyle name="40% - Énfasis2 3 3" xfId="178"/>
    <cellStyle name="40% - Énfasis2 3 4" xfId="179"/>
    <cellStyle name="40% - Énfasis2 3 5" xfId="180"/>
    <cellStyle name="40% - Énfasis2 4" xfId="181"/>
    <cellStyle name="40% - Énfasis2 4 2" xfId="182"/>
    <cellStyle name="40% - Énfasis2 5" xfId="183"/>
    <cellStyle name="40% - Énfasis3 2" xfId="184"/>
    <cellStyle name="40% - Énfasis3 2 2" xfId="185"/>
    <cellStyle name="40% - Énfasis3 2 2 2" xfId="186"/>
    <cellStyle name="40% - Énfasis3 2 2 2 2" xfId="187"/>
    <cellStyle name="40% - Énfasis3 2 2 3" xfId="188"/>
    <cellStyle name="40% - Énfasis3 2 3" xfId="189"/>
    <cellStyle name="40% - Énfasis3 2 3 2" xfId="190"/>
    <cellStyle name="40% - Énfasis3 2 4" xfId="191"/>
    <cellStyle name="40% - Énfasis3 2 5" xfId="192"/>
    <cellStyle name="40% - Énfasis3 2 6" xfId="193"/>
    <cellStyle name="40% - Énfasis3 2 7" xfId="194"/>
    <cellStyle name="40% - Énfasis3 3" xfId="195"/>
    <cellStyle name="40% - Énfasis3 3 2" xfId="196"/>
    <cellStyle name="40% - Énfasis3 3 2 2" xfId="197"/>
    <cellStyle name="40% - Énfasis3 3 3" xfId="198"/>
    <cellStyle name="40% - Énfasis3 3 4" xfId="199"/>
    <cellStyle name="40% - Énfasis3 3 5" xfId="200"/>
    <cellStyle name="40% - Énfasis3 4" xfId="201"/>
    <cellStyle name="40% - Énfasis3 4 2" xfId="202"/>
    <cellStyle name="40% - Énfasis3 5" xfId="203"/>
    <cellStyle name="40% - Énfasis3 6" xfId="204"/>
    <cellStyle name="40% - Énfasis4 2" xfId="205"/>
    <cellStyle name="40% - Énfasis4 2 2" xfId="206"/>
    <cellStyle name="40% - Énfasis4 2 2 2" xfId="207"/>
    <cellStyle name="40% - Énfasis4 2 2 2 2" xfId="208"/>
    <cellStyle name="40% - Énfasis4 2 2 3" xfId="209"/>
    <cellStyle name="40% - Énfasis4 2 3" xfId="210"/>
    <cellStyle name="40% - Énfasis4 2 3 2" xfId="211"/>
    <cellStyle name="40% - Énfasis4 2 4" xfId="212"/>
    <cellStyle name="40% - Énfasis4 2 5" xfId="213"/>
    <cellStyle name="40% - Énfasis4 2 6" xfId="214"/>
    <cellStyle name="40% - Énfasis4 2 7" xfId="215"/>
    <cellStyle name="40% - Énfasis4 3" xfId="216"/>
    <cellStyle name="40% - Énfasis4 3 2" xfId="217"/>
    <cellStyle name="40% - Énfasis4 3 2 2" xfId="218"/>
    <cellStyle name="40% - Énfasis4 3 3" xfId="219"/>
    <cellStyle name="40% - Énfasis4 3 4" xfId="220"/>
    <cellStyle name="40% - Énfasis4 3 5" xfId="221"/>
    <cellStyle name="40% - Énfasis4 4" xfId="222"/>
    <cellStyle name="40% - Énfasis4 4 2" xfId="223"/>
    <cellStyle name="40% - Énfasis4 5" xfId="224"/>
    <cellStyle name="40% - Énfasis5 2" xfId="225"/>
    <cellStyle name="40% - Énfasis5 2 2" xfId="226"/>
    <cellStyle name="40% - Énfasis5 2 2 2" xfId="227"/>
    <cellStyle name="40% - Énfasis5 2 2 2 2" xfId="228"/>
    <cellStyle name="40% - Énfasis5 2 2 3" xfId="229"/>
    <cellStyle name="40% - Énfasis5 2 3" xfId="230"/>
    <cellStyle name="40% - Énfasis5 2 3 2" xfId="231"/>
    <cellStyle name="40% - Énfasis5 2 4" xfId="232"/>
    <cellStyle name="40% - Énfasis5 2 5" xfId="233"/>
    <cellStyle name="40% - Énfasis5 2 6" xfId="234"/>
    <cellStyle name="40% - Énfasis5 2 7" xfId="235"/>
    <cellStyle name="40% - Énfasis5 3" xfId="236"/>
    <cellStyle name="40% - Énfasis5 3 2" xfId="237"/>
    <cellStyle name="40% - Énfasis5 3 2 2" xfId="238"/>
    <cellStyle name="40% - Énfasis5 3 3" xfId="239"/>
    <cellStyle name="40% - Énfasis5 3 4" xfId="240"/>
    <cellStyle name="40% - Énfasis5 3 5" xfId="241"/>
    <cellStyle name="40% - Énfasis5 4" xfId="242"/>
    <cellStyle name="40% - Énfasis5 4 2" xfId="243"/>
    <cellStyle name="40% - Énfasis5 5" xfId="244"/>
    <cellStyle name="40% - Énfasis6 2" xfId="245"/>
    <cellStyle name="40% - Énfasis6 2 2" xfId="246"/>
    <cellStyle name="40% - Énfasis6 2 2 2" xfId="247"/>
    <cellStyle name="40% - Énfasis6 2 2 2 2" xfId="248"/>
    <cellStyle name="40% - Énfasis6 2 2 3" xfId="249"/>
    <cellStyle name="40% - Énfasis6 2 3" xfId="250"/>
    <cellStyle name="40% - Énfasis6 2 3 2" xfId="251"/>
    <cellStyle name="40% - Énfasis6 2 4" xfId="252"/>
    <cellStyle name="40% - Énfasis6 2 5" xfId="253"/>
    <cellStyle name="40% - Énfasis6 2 6" xfId="254"/>
    <cellStyle name="40% - Énfasis6 2 7" xfId="255"/>
    <cellStyle name="40% - Énfasis6 3" xfId="256"/>
    <cellStyle name="40% - Énfasis6 3 2" xfId="257"/>
    <cellStyle name="40% - Énfasis6 3 2 2" xfId="258"/>
    <cellStyle name="40% - Énfasis6 3 3" xfId="259"/>
    <cellStyle name="40% - Énfasis6 3 4" xfId="260"/>
    <cellStyle name="40% - Énfasis6 3 5" xfId="261"/>
    <cellStyle name="40% - Énfasis6 4" xfId="262"/>
    <cellStyle name="40% - Énfasis6 4 2" xfId="263"/>
    <cellStyle name="40% - Énfasis6 5" xfId="264"/>
    <cellStyle name="60% - Énfasis1 2" xfId="265"/>
    <cellStyle name="60% - Énfasis1 3" xfId="266"/>
    <cellStyle name="60% - Énfasis2 2" xfId="267"/>
    <cellStyle name="60% - Énfasis2 3" xfId="268"/>
    <cellStyle name="60% - Énfasis3 2" xfId="269"/>
    <cellStyle name="60% - Énfasis3 3" xfId="270"/>
    <cellStyle name="60% - Énfasis3 3 2" xfId="271"/>
    <cellStyle name="60% - Énfasis4 2" xfId="272"/>
    <cellStyle name="60% - Énfasis4 3" xfId="273"/>
    <cellStyle name="60% - Énfasis4 3 2" xfId="274"/>
    <cellStyle name="60% - Énfasis5 2" xfId="275"/>
    <cellStyle name="60% - Énfasis5 3" xfId="276"/>
    <cellStyle name="60% - Énfasis6 2" xfId="277"/>
    <cellStyle name="60% - Énfasis6 3" xfId="278"/>
    <cellStyle name="60% - Énfasis6 3 2" xfId="279"/>
    <cellStyle name="Buena 2" xfId="280"/>
    <cellStyle name="Buena 3" xfId="281"/>
    <cellStyle name="Celda de comprobación 2" xfId="282"/>
    <cellStyle name="Celda de comprobación 3" xfId="283"/>
    <cellStyle name="Celda vinculada 2" xfId="284"/>
    <cellStyle name="Celda vinculada 3" xfId="285"/>
    <cellStyle name="Cálculo 2" xfId="286"/>
    <cellStyle name="Cálculo 3" xfId="287"/>
    <cellStyle name="DIA" xfId="288"/>
    <cellStyle name="disable_style" xfId="289"/>
    <cellStyle name="ENCABEZ1" xfId="290"/>
    <cellStyle name="ENCABEZ2" xfId="291"/>
    <cellStyle name="Encabezado 4 2" xfId="292"/>
    <cellStyle name="Encabezado 4 3" xfId="293"/>
    <cellStyle name="Entrada 2" xfId="294"/>
    <cellStyle name="Entrada 3" xfId="295"/>
    <cellStyle name="Euro" xfId="296"/>
    <cellStyle name="Euro 2" xfId="297"/>
    <cellStyle name="Euro 2 2" xfId="298"/>
    <cellStyle name="Euro 2 2 2" xfId="299"/>
    <cellStyle name="Euro 2 3" xfId="300"/>
    <cellStyle name="Euro 2 3 2" xfId="301"/>
    <cellStyle name="Euro 2 4" xfId="302"/>
    <cellStyle name="Euro 3" xfId="303"/>
    <cellStyle name="Euro 3 2" xfId="304"/>
    <cellStyle name="Euro 3 3" xfId="305"/>
    <cellStyle name="Euro 4" xfId="306"/>
    <cellStyle name="Euro 4 2" xfId="307"/>
    <cellStyle name="Euro 5" xfId="308"/>
    <cellStyle name="Euro 5 2" xfId="309"/>
    <cellStyle name="Euro 6" xfId="310"/>
    <cellStyle name="Euro 6 2" xfId="311"/>
    <cellStyle name="Euro 7" xfId="312"/>
    <cellStyle name="F2" xfId="313"/>
    <cellStyle name="F3" xfId="314"/>
    <cellStyle name="F4" xfId="315"/>
    <cellStyle name="F5" xfId="316"/>
    <cellStyle name="F6" xfId="317"/>
    <cellStyle name="F7" xfId="318"/>
    <cellStyle name="F8" xfId="319"/>
    <cellStyle name="FIJO" xfId="320"/>
    <cellStyle name="FINANCIERO" xfId="321"/>
    <cellStyle name="Hipervínculo 10" xfId="322"/>
    <cellStyle name="Hipervínculo 10 2" xfId="323"/>
    <cellStyle name="Hipervínculo 2" xfId="324"/>
    <cellStyle name="Hipervínculo 2 2" xfId="325"/>
    <cellStyle name="Hipervínculo 2_CODIFICACION Y COSTOS 2014" xfId="326"/>
    <cellStyle name="Hipervínculo 3" xfId="327"/>
    <cellStyle name="Hipervínculo 3 2" xfId="328"/>
    <cellStyle name="Hipervínculo 3 3" xfId="329"/>
    <cellStyle name="Hipervínculo 3 3 2" xfId="330"/>
    <cellStyle name="Hipervínculo 3_CODIFICACION Y COSTOS 2014" xfId="331"/>
    <cellStyle name="Hipervínculo 4" xfId="332"/>
    <cellStyle name="Hipervínculo 4 2" xfId="333"/>
    <cellStyle name="Hipervínculo 5" xfId="334"/>
    <cellStyle name="Hipervínculo 5 2" xfId="335"/>
    <cellStyle name="Hipervínculo 6" xfId="336"/>
    <cellStyle name="Hipervínculo 6 2" xfId="337"/>
    <cellStyle name="Hipervínculo 7" xfId="338"/>
    <cellStyle name="Hipervínculo 7 2" xfId="339"/>
    <cellStyle name="Hipervínculo 8" xfId="340"/>
    <cellStyle name="Hipervínculo 8 2" xfId="341"/>
    <cellStyle name="Hipervínculo 9" xfId="342"/>
    <cellStyle name="Hipervínculo 9 2" xfId="343"/>
    <cellStyle name="Incorrecto 2" xfId="344"/>
    <cellStyle name="Incorrecto 3" xfId="345"/>
    <cellStyle name="l]&#13;&#10;Path=M:\RIOCEN01&#13;&#10;Name=Carlos Emilio Brousse&#13;&#10;DDEApps=nsf,nsg,nsh,ntf,ns2,ors,org&#13;&#10;SmartIcons=Todos&#13;&#10;" xfId="346"/>
    <cellStyle name="l]&#13;&#10;Path=M:\RIOCEN01&#13;&#10;Name=Carlos Emilio Brousse&#13;&#10;DDEApps=nsf,nsg,nsh,ntf,ns2,ors,org&#13;&#10;SmartIcons=Todos&#13;&#10; 2" xfId="347"/>
    <cellStyle name="l]&#13;&#10;Path=M:\RIOCEN01&#13;&#10;Name=Carlos Emilio Brousse&#13;&#10;DDEApps=nsf,nsg,nsh,ntf,ns2,ors,org&#13;&#10;SmartIcons=Todos&#13;&#10; 2 2" xfId="348"/>
    <cellStyle name="Millares 2" xfId="349"/>
    <cellStyle name="Millares 2 2" xfId="350"/>
    <cellStyle name="Millares 3" xfId="351"/>
    <cellStyle name="Millares 3 2" xfId="352"/>
    <cellStyle name="Millares 4" xfId="353"/>
    <cellStyle name="Millares 4 2" xfId="354"/>
    <cellStyle name="Millares 4 3" xfId="355"/>
    <cellStyle name="Millares 4 4" xfId="356"/>
    <cellStyle name="Millares 5" xfId="357"/>
    <cellStyle name="Millares 6" xfId="358"/>
    <cellStyle name="Millares 6 2" xfId="359"/>
    <cellStyle name="Millares 6 2 2" xfId="360"/>
    <cellStyle name="Millares 6 3" xfId="361"/>
    <cellStyle name="Millares 7" xfId="362"/>
    <cellStyle name="Millares 8" xfId="363"/>
    <cellStyle name="Millares 9" xfId="364"/>
    <cellStyle name="Moneda 2" xfId="365"/>
    <cellStyle name="Moneda 2 2" xfId="366"/>
    <cellStyle name="Moneda 2 2 2" xfId="367"/>
    <cellStyle name="Moneda 2 2 3" xfId="368"/>
    <cellStyle name="Moneda 2 2 3 2" xfId="369"/>
    <cellStyle name="Moneda 2 3" xfId="370"/>
    <cellStyle name="Moneda 2 3 2" xfId="371"/>
    <cellStyle name="Moneda 2 4" xfId="372"/>
    <cellStyle name="Moneda 2 4 2" xfId="373"/>
    <cellStyle name="Moneda 2 5" xfId="374"/>
    <cellStyle name="Moneda 3" xfId="375"/>
    <cellStyle name="Moneda 3 2" xfId="376"/>
    <cellStyle name="Moneda 3 3" xfId="377"/>
    <cellStyle name="Moneda 4" xfId="378"/>
    <cellStyle name="Moneda 4 2" xfId="379"/>
    <cellStyle name="Moneda 4 3" xfId="380"/>
    <cellStyle name="Moneda 4 4" xfId="381"/>
    <cellStyle name="Moneda 5" xfId="382"/>
    <cellStyle name="Moneda 5 2" xfId="383"/>
    <cellStyle name="Moneda 5 3" xfId="384"/>
    <cellStyle name="Moneda 5 4" xfId="385"/>
    <cellStyle name="Moneda 6" xfId="386"/>
    <cellStyle name="Moneda 7" xfId="387"/>
    <cellStyle name="Moneda 8" xfId="388"/>
    <cellStyle name="Moneda 9" xfId="389"/>
    <cellStyle name="Neutral 2" xfId="390"/>
    <cellStyle name="Neutral 3" xfId="391"/>
    <cellStyle name="Normal 10" xfId="392"/>
    <cellStyle name="Normal 10 2" xfId="393"/>
    <cellStyle name="Normal 10 2 2" xfId="394"/>
    <cellStyle name="Normal 10 2 2 2" xfId="395"/>
    <cellStyle name="Normal 10 2 3" xfId="396"/>
    <cellStyle name="Normal 10 3" xfId="397"/>
    <cellStyle name="Normal 10 3 2" xfId="398"/>
    <cellStyle name="Normal 10 4" xfId="399"/>
    <cellStyle name="Normal 10 5" xfId="400"/>
    <cellStyle name="Normal 11" xfId="401"/>
    <cellStyle name="Normal 11 2" xfId="402"/>
    <cellStyle name="Normal 11 2 2" xfId="403"/>
    <cellStyle name="Normal 11 2 2 2" xfId="404"/>
    <cellStyle name="Normal 11 2 3" xfId="405"/>
    <cellStyle name="Normal 11 2 4" xfId="406"/>
    <cellStyle name="Normal 11 3" xfId="407"/>
    <cellStyle name="Normal 11 3 2" xfId="408"/>
    <cellStyle name="Normal 11 4" xfId="409"/>
    <cellStyle name="Normal 11 5" xfId="410"/>
    <cellStyle name="Normal 12" xfId="411"/>
    <cellStyle name="Normal 12 2" xfId="412"/>
    <cellStyle name="Normal 12 2 2" xfId="413"/>
    <cellStyle name="Normal 12 2 3" xfId="414"/>
    <cellStyle name="Normal 12 3" xfId="415"/>
    <cellStyle name="Normal 12 4" xfId="416"/>
    <cellStyle name="Normal 13" xfId="417"/>
    <cellStyle name="Normal 13 2" xfId="418"/>
    <cellStyle name="Normal 13 3" xfId="419"/>
    <cellStyle name="Normal 13 3 2" xfId="420"/>
    <cellStyle name="Normal 13 3 3" xfId="421"/>
    <cellStyle name="Normal 14" xfId="422"/>
    <cellStyle name="Normal 14 2" xfId="423"/>
    <cellStyle name="Normal 14 3" xfId="424"/>
    <cellStyle name="Normal 14 4" xfId="425"/>
    <cellStyle name="Normal 14 5" xfId="426"/>
    <cellStyle name="Normal 15" xfId="427"/>
    <cellStyle name="Normal 15 2" xfId="428"/>
    <cellStyle name="Normal 16" xfId="429"/>
    <cellStyle name="Normal 17" xfId="430"/>
    <cellStyle name="Normal 18" xfId="431"/>
    <cellStyle name="Normal 18 2" xfId="432"/>
    <cellStyle name="Normal 19" xfId="433"/>
    <cellStyle name="Normal 2" xfId="434"/>
    <cellStyle name="Normal 2 10" xfId="435"/>
    <cellStyle name="Normal 2 2" xfId="436"/>
    <cellStyle name="Normal 2 2 2" xfId="437"/>
    <cellStyle name="Normal 2 2 2 2" xfId="438"/>
    <cellStyle name="Normal 2 2 2 2 2" xfId="439"/>
    <cellStyle name="Normal 2 2 2 2 2 2" xfId="440"/>
    <cellStyle name="Normal 2 2 2 2 3" xfId="441"/>
    <cellStyle name="Normal 2 2 2 3" xfId="442"/>
    <cellStyle name="Normal 2 2 2 3 2" xfId="443"/>
    <cellStyle name="Normal 2 2 2 4" xfId="444"/>
    <cellStyle name="Normal 2 2 3" xfId="445"/>
    <cellStyle name="Normal 2 2 3 2" xfId="446"/>
    <cellStyle name="Normal 2 2 3 2 2" xfId="447"/>
    <cellStyle name="Normal 2 2 3 3" xfId="448"/>
    <cellStyle name="Normal 2 2 4" xfId="449"/>
    <cellStyle name="Normal 2 2 4 2" xfId="450"/>
    <cellStyle name="Normal 2 2 5" xfId="451"/>
    <cellStyle name="Normal 2 2 6" xfId="452"/>
    <cellStyle name="Normal 2 3" xfId="453"/>
    <cellStyle name="Normal 2 3 2" xfId="454"/>
    <cellStyle name="Normal 2 4" xfId="455"/>
    <cellStyle name="Normal 2 4 2" xfId="456"/>
    <cellStyle name="Normal 2 4 2 2" xfId="457"/>
    <cellStyle name="Normal 2 4 2 2 2" xfId="458"/>
    <cellStyle name="Normal 2 4 2 3" xfId="459"/>
    <cellStyle name="Normal 2 4 3" xfId="460"/>
    <cellStyle name="Normal 2 4 3 2" xfId="461"/>
    <cellStyle name="Normal 2 4 4" xfId="462"/>
    <cellStyle name="Normal 2 5" xfId="463"/>
    <cellStyle name="Normal 2 5 2" xfId="464"/>
    <cellStyle name="Normal 2 5 2 2" xfId="465"/>
    <cellStyle name="Normal 2 5 3" xfId="466"/>
    <cellStyle name="Normal 2 6" xfId="467"/>
    <cellStyle name="Normal 2 6 2" xfId="468"/>
    <cellStyle name="Normal 2 7" xfId="469"/>
    <cellStyle name="Normal 2 8" xfId="470"/>
    <cellStyle name="Normal 2 9" xfId="471"/>
    <cellStyle name="Normal 20" xfId="472"/>
    <cellStyle name="Normal 21" xfId="473"/>
    <cellStyle name="Normal 22" xfId="474"/>
    <cellStyle name="Normal 23" xfId="475"/>
    <cellStyle name="Normal 24" xfId="476"/>
    <cellStyle name="Normal 25" xfId="477"/>
    <cellStyle name="Normal 26" xfId="478"/>
    <cellStyle name="Normal 2_CODIFICACION Y COSTOS 2014" xfId="479"/>
    <cellStyle name="Normal 3" xfId="480"/>
    <cellStyle name="Normal 3 2" xfId="481"/>
    <cellStyle name="Normal 3 2 2" xfId="482"/>
    <cellStyle name="Normal 3 2 3" xfId="483"/>
    <cellStyle name="Normal 3 2 3 2" xfId="484"/>
    <cellStyle name="Normal 3 2_CODIFICACION Y COSTOS 2014" xfId="485"/>
    <cellStyle name="Normal 3 3" xfId="486"/>
    <cellStyle name="Normal 3 4" xfId="487"/>
    <cellStyle name="Normal 3 4 2" xfId="488"/>
    <cellStyle name="Normal 3 5" xfId="489"/>
    <cellStyle name="Normal 3 6" xfId="490"/>
    <cellStyle name="Normal 3 7" xfId="491"/>
    <cellStyle name="Normal 3_CODIFICACION Y COSTOS 2014" xfId="492"/>
    <cellStyle name="Normal 4" xfId="493"/>
    <cellStyle name="Normal 4 2" xfId="494"/>
    <cellStyle name="Normal 4 2 2" xfId="495"/>
    <cellStyle name="Normal 4 2 2 2" xfId="496"/>
    <cellStyle name="Normal 4 2 2 2 2" xfId="497"/>
    <cellStyle name="Normal 4 2 2 2 2 2" xfId="498"/>
    <cellStyle name="Normal 4 2 2 2 3" xfId="499"/>
    <cellStyle name="Normal 4 2 2 3" xfId="500"/>
    <cellStyle name="Normal 4 2 2 3 2" xfId="501"/>
    <cellStyle name="Normal 4 2 2 4" xfId="502"/>
    <cellStyle name="Normal 4 2 3" xfId="503"/>
    <cellStyle name="Normal 4 2 3 2" xfId="504"/>
    <cellStyle name="Normal 4 2 3 2 2" xfId="505"/>
    <cellStyle name="Normal 4 2 3 3" xfId="506"/>
    <cellStyle name="Normal 4 2 4" xfId="507"/>
    <cellStyle name="Normal 4 2 4 2" xfId="508"/>
    <cellStyle name="Normal 4 2 5" xfId="509"/>
    <cellStyle name="Normal 4 2 6" xfId="510"/>
    <cellStyle name="Normal 4 3" xfId="511"/>
    <cellStyle name="Normal 4 3 2" xfId="512"/>
    <cellStyle name="Normal 4 3 2 2" xfId="513"/>
    <cellStyle name="Normal 4 3 2 2 2" xfId="514"/>
    <cellStyle name="Normal 4 3 2 3" xfId="515"/>
    <cellStyle name="Normal 4 3 3" xfId="516"/>
    <cellStyle name="Normal 4 3 3 2" xfId="517"/>
    <cellStyle name="Normal 4 3 4" xfId="518"/>
    <cellStyle name="Normal 4 4" xfId="519"/>
    <cellStyle name="Normal 4 4 2" xfId="520"/>
    <cellStyle name="Normal 4 4 2 2" xfId="521"/>
    <cellStyle name="Normal 4 4 3" xfId="522"/>
    <cellStyle name="Normal 4 5" xfId="523"/>
    <cellStyle name="Normal 4 5 2" xfId="524"/>
    <cellStyle name="Normal 4 6" xfId="525"/>
    <cellStyle name="Normal 4 7" xfId="526"/>
    <cellStyle name="Normal 4 8" xfId="527"/>
    <cellStyle name="Normal 5" xfId="528"/>
    <cellStyle name="Normal 5 2" xfId="529"/>
    <cellStyle name="Normal 5 3" xfId="530"/>
    <cellStyle name="Normal 5 4" xfId="531"/>
    <cellStyle name="Normal 6" xfId="532"/>
    <cellStyle name="Normal 6 2" xfId="533"/>
    <cellStyle name="Normal 6 2 2" xfId="534"/>
    <cellStyle name="Normal 6 2 2 2" xfId="535"/>
    <cellStyle name="Normal 6 2 2 2 2" xfId="536"/>
    <cellStyle name="Normal 6 2 2 3" xfId="537"/>
    <cellStyle name="Normal 6 2 3" xfId="538"/>
    <cellStyle name="Normal 6 2 3 2" xfId="539"/>
    <cellStyle name="Normal 6 2 4" xfId="540"/>
    <cellStyle name="Normal 6 3" xfId="541"/>
    <cellStyle name="Normal 6 3 2" xfId="542"/>
    <cellStyle name="Normal 6 3 2 2" xfId="543"/>
    <cellStyle name="Normal 6 3 3" xfId="544"/>
    <cellStyle name="Normal 6 4" xfId="545"/>
    <cellStyle name="Normal 6 4 2" xfId="546"/>
    <cellStyle name="Normal 6 5" xfId="547"/>
    <cellStyle name="Normal 6 6" xfId="548"/>
    <cellStyle name="Normal 7" xfId="549"/>
    <cellStyle name="Normal 7 2" xfId="550"/>
    <cellStyle name="Normal 7 2 2" xfId="551"/>
    <cellStyle name="Normal 7 2 2 2" xfId="552"/>
    <cellStyle name="Normal 7 2 2 2 2" xfId="553"/>
    <cellStyle name="Normal 7 2 2 3" xfId="554"/>
    <cellStyle name="Normal 7 2 3" xfId="555"/>
    <cellStyle name="Normal 7 2 3 2" xfId="556"/>
    <cellStyle name="Normal 7 2 4" xfId="557"/>
    <cellStyle name="Normal 7 3" xfId="558"/>
    <cellStyle name="Normal 7 3 2" xfId="559"/>
    <cellStyle name="Normal 7 3 2 2" xfId="560"/>
    <cellStyle name="Normal 7 3 3" xfId="561"/>
    <cellStyle name="Normal 7 4" xfId="562"/>
    <cellStyle name="Normal 7 4 2" xfId="563"/>
    <cellStyle name="Normal 7 5" xfId="564"/>
    <cellStyle name="Normal 7 6" xfId="565"/>
    <cellStyle name="Normal 8" xfId="566"/>
    <cellStyle name="Normal 8 2" xfId="567"/>
    <cellStyle name="Normal 8 2 2" xfId="568"/>
    <cellStyle name="Normal 8 2 2 2" xfId="569"/>
    <cellStyle name="Normal 8 2 2 2 2" xfId="570"/>
    <cellStyle name="Normal 8 2 2 3" xfId="571"/>
    <cellStyle name="Normal 8 2 3" xfId="572"/>
    <cellStyle name="Normal 8 2 3 2" xfId="573"/>
    <cellStyle name="Normal 8 2 4" xfId="574"/>
    <cellStyle name="Normal 8 3" xfId="575"/>
    <cellStyle name="Normal 8 3 2" xfId="576"/>
    <cellStyle name="Normal 8 3 2 2" xfId="577"/>
    <cellStyle name="Normal 8 3 3" xfId="578"/>
    <cellStyle name="Normal 8 4" xfId="579"/>
    <cellStyle name="Normal 8 4 2" xfId="580"/>
    <cellStyle name="Normal 8 5" xfId="581"/>
    <cellStyle name="Normal 8 6" xfId="582"/>
    <cellStyle name="Normal 9" xfId="583"/>
    <cellStyle name="Normal 9 2" xfId="584"/>
    <cellStyle name="Normal 9 3" xfId="585"/>
    <cellStyle name="Normal 9 4" xfId="586"/>
    <cellStyle name="Notas 2" xfId="587"/>
    <cellStyle name="Notas 2 2" xfId="588"/>
    <cellStyle name="Notas 2 2 2" xfId="589"/>
    <cellStyle name="Notas 2 2 2 2" xfId="590"/>
    <cellStyle name="Notas 2 2 2 2 2" xfId="591"/>
    <cellStyle name="Notas 2 2 2 3" xfId="592"/>
    <cellStyle name="Notas 2 2 3" xfId="593"/>
    <cellStyle name="Notas 2 2 3 2" xfId="594"/>
    <cellStyle name="Notas 2 2 4" xfId="595"/>
    <cellStyle name="Notas 2 3" xfId="596"/>
    <cellStyle name="Notas 2 3 2" xfId="597"/>
    <cellStyle name="Notas 2 3 2 2" xfId="598"/>
    <cellStyle name="Notas 2 3 3" xfId="599"/>
    <cellStyle name="Notas 2 4" xfId="600"/>
    <cellStyle name="Notas 2 4 2" xfId="601"/>
    <cellStyle name="Notas 2 5" xfId="602"/>
    <cellStyle name="Notas 2 6" xfId="603"/>
    <cellStyle name="Notas 2 7" xfId="604"/>
    <cellStyle name="Notas 2 8" xfId="605"/>
    <cellStyle name="Notas 3" xfId="606"/>
    <cellStyle name="Notas 3 2" xfId="607"/>
    <cellStyle name="Porcentaje 10" xfId="608"/>
    <cellStyle name="Porcentaje 11" xfId="609"/>
    <cellStyle name="Porcentaje 2" xfId="610"/>
    <cellStyle name="Porcentaje 2 2" xfId="611"/>
    <cellStyle name="Porcentaje 2 3" xfId="612"/>
    <cellStyle name="Porcentaje 2 3 2" xfId="613"/>
    <cellStyle name="Porcentaje 3" xfId="614"/>
    <cellStyle name="Porcentaje 3 2" xfId="615"/>
    <cellStyle name="Porcentaje 4" xfId="616"/>
    <cellStyle name="Porcentaje 4 2" xfId="617"/>
    <cellStyle name="Porcentaje 4 3" xfId="618"/>
    <cellStyle name="Porcentaje 5" xfId="619"/>
    <cellStyle name="Porcentaje 5 2" xfId="620"/>
    <cellStyle name="Porcentaje 5 2 2" xfId="621"/>
    <cellStyle name="Porcentaje 5 3" xfId="622"/>
    <cellStyle name="Porcentaje 5 4" xfId="623"/>
    <cellStyle name="Porcentaje 6" xfId="624"/>
    <cellStyle name="Porcentaje 6 2" xfId="625"/>
    <cellStyle name="Porcentaje 6 3" xfId="626"/>
    <cellStyle name="Porcentaje 7" xfId="627"/>
    <cellStyle name="Porcentaje 7 2" xfId="628"/>
    <cellStyle name="Porcentaje 8" xfId="629"/>
    <cellStyle name="Porcentaje 9" xfId="630"/>
    <cellStyle name="Porcentual 2" xfId="631"/>
    <cellStyle name="Porcentual 2 2" xfId="632"/>
    <cellStyle name="Porcentual 2 3" xfId="633"/>
    <cellStyle name="Porcentual 3" xfId="634"/>
    <cellStyle name="Porcentual 4" xfId="635"/>
    <cellStyle name="Porcentual 4 2" xfId="636"/>
    <cellStyle name="Porcentual 5" xfId="637"/>
    <cellStyle name="Porcentual 6" xfId="638"/>
    <cellStyle name="Porcentual 6 2" xfId="639"/>
    <cellStyle name="Porcentual 6 2 2" xfId="640"/>
    <cellStyle name="Porcentual 6 3" xfId="641"/>
    <cellStyle name="Porcentual 7" xfId="642"/>
    <cellStyle name="Porcentual 8" xfId="643"/>
    <cellStyle name="Porcentual 8 2" xfId="644"/>
    <cellStyle name="Porcentual 9" xfId="645"/>
    <cellStyle name="PSChar" xfId="646"/>
    <cellStyle name="PSDate" xfId="647"/>
    <cellStyle name="PSDec" xfId="648"/>
    <cellStyle name="PSHeading" xfId="649"/>
    <cellStyle name="PSInt" xfId="650"/>
    <cellStyle name="PSSpacer" xfId="651"/>
    <cellStyle name="Salida 2" xfId="652"/>
    <cellStyle name="Salida 3" xfId="653"/>
    <cellStyle name="SAPBEXaggData" xfId="654"/>
    <cellStyle name="SAPBEXaggData 2" xfId="655"/>
    <cellStyle name="SAPBEXaggData 2 2" xfId="656"/>
    <cellStyle name="SAPBEXaggItem" xfId="657"/>
    <cellStyle name="SAPBEXaggItem 2" xfId="658"/>
    <cellStyle name="SAPBEXaggItem 2 2" xfId="659"/>
    <cellStyle name="SAPBEXchaText" xfId="660"/>
    <cellStyle name="SAPBEXformats" xfId="661"/>
    <cellStyle name="SAPBEXformats 2" xfId="662"/>
    <cellStyle name="SAPBEXformats 2 2" xfId="663"/>
    <cellStyle name="SAPBEXstdData" xfId="664"/>
    <cellStyle name="SAPBEXstdData 2" xfId="665"/>
    <cellStyle name="SAPBEXstdData 2 2" xfId="666"/>
    <cellStyle name="SAPBEXstdItem" xfId="667"/>
    <cellStyle name="SAPBEXstdItem 2" xfId="668"/>
    <cellStyle name="SAPBEXstdItem 2 2" xfId="669"/>
    <cellStyle name="Texto de advertencia 2" xfId="670"/>
    <cellStyle name="Texto de advertencia 3" xfId="671"/>
    <cellStyle name="Texto explicativo 2" xfId="672"/>
    <cellStyle name="Texto explicativo 3" xfId="673"/>
    <cellStyle name="Total 2" xfId="674"/>
    <cellStyle name="Total 2 2" xfId="675"/>
    <cellStyle name="Total 2 3" xfId="676"/>
    <cellStyle name="Total 3" xfId="677"/>
    <cellStyle name="Título 1 2" xfId="678"/>
    <cellStyle name="Título 1 3" xfId="679"/>
    <cellStyle name="Título 2 2" xfId="680"/>
    <cellStyle name="Título 2 3" xfId="681"/>
    <cellStyle name="Título 3 2" xfId="682"/>
    <cellStyle name="Título 3 3" xfId="683"/>
    <cellStyle name="Título 4" xfId="684"/>
    <cellStyle name="Título 5" xfId="685"/>
    <cellStyle name="Énfasis1 2" xfId="686"/>
    <cellStyle name="Énfasis1 3" xfId="687"/>
    <cellStyle name="Énfasis2 2" xfId="688"/>
    <cellStyle name="Énfasis2 3" xfId="689"/>
    <cellStyle name="Énfasis3 2" xfId="690"/>
    <cellStyle name="Énfasis3 3" xfId="691"/>
    <cellStyle name="Énfasis4 2" xfId="692"/>
    <cellStyle name="Énfasis4 3" xfId="693"/>
    <cellStyle name="Énfasis5 2" xfId="694"/>
    <cellStyle name="Énfasis5 3" xfId="695"/>
    <cellStyle name="Énfasis6 2" xfId="696"/>
    <cellStyle name="Énfasis6 3" xfId="697"/>
  </cellStyles>
  <dxfs count="1">
    <dxf>
      <font>
        <b val="0"/>
        <color rgb="FF9C0105"/>
      </font>
      <fill>
        <patternFill patternType="solid">
          <fgColor rgb="FFFCD5B5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935C6"/>
      <rgbColor rgb="00B7DEE8"/>
      <rgbColor rgb="009C0105"/>
      <rgbColor rgb="0000A628"/>
      <rgbColor rgb="00FCD5B5"/>
      <rgbColor rgb="00F89006"/>
      <rgbColor rgb="00800080"/>
      <rgbColor rgb="000070C0"/>
      <rgbColor rgb="00C0C0C0"/>
      <rgbColor rgb="00808080"/>
      <rgbColor rgb="00A6A6A6"/>
      <rgbColor rgb="00D99694"/>
      <rgbColor rgb="00FFFFCC"/>
      <rgbColor rgb="00CCFFFF"/>
      <rgbColor rgb="00FFC7CE"/>
      <rgbColor rgb="00FF8080"/>
      <rgbColor rgb="000066CC"/>
      <rgbColor rgb="00CCCCFF"/>
      <rgbColor rgb="00F6F89E"/>
      <rgbColor rgb="00E6B9B8"/>
      <rgbColor rgb="00FFC000"/>
      <rgbColor rgb="00B9CDE5"/>
      <rgbColor rgb="00CCC1DA"/>
      <rgbColor rgb="00FAC090"/>
      <rgbColor rgb="000066FF"/>
      <rgbColor rgb="00FDEADA"/>
      <rgbColor rgb="004085F9"/>
      <rgbColor rgb="00DBEE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EC389"/>
      <rgbColor rgb="00FFCC00"/>
      <rgbColor rgb="00FF9900"/>
      <rgbColor rgb="00FF6600"/>
      <rgbColor rgb="006F6E85"/>
      <rgbColor rgb="00969696"/>
      <rgbColor rgb="00003366"/>
      <rgbColor rgb="0019A175"/>
      <rgbColor rgb="00DEDEDE"/>
      <rgbColor rgb="00262626"/>
      <rgbColor rgb="00FD2F2F"/>
      <rgbColor rgb="00B2B2B2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hyperlink" Target="https://goo.gl/XFrg37" TargetMode="External" /><Relationship Id="rId8" Type="http://schemas.openxmlformats.org/officeDocument/2006/relationships/hyperlink" Target="https://goo.gl/XFrg37" TargetMode="External" /><Relationship Id="rId9" Type="http://schemas.openxmlformats.org/officeDocument/2006/relationships/hyperlink" Target="https://goo.gl/Px9jWM" TargetMode="External" /><Relationship Id="rId10" Type="http://schemas.openxmlformats.org/officeDocument/2006/relationships/hyperlink" Target="https://goo.gl/Px9jWM" TargetMode="External" /><Relationship Id="rId11" Type="http://schemas.openxmlformats.org/officeDocument/2006/relationships/hyperlink" Target="https://goo.gl/tQuMxu" TargetMode="External" /><Relationship Id="rId12" Type="http://schemas.openxmlformats.org/officeDocument/2006/relationships/hyperlink" Target="https://goo.gl/tQuMxu" TargetMode="External" /><Relationship Id="rId13" Type="http://schemas.openxmlformats.org/officeDocument/2006/relationships/hyperlink" Target="https://goo.gl/3UvyAn" TargetMode="External" /><Relationship Id="rId14" Type="http://schemas.openxmlformats.org/officeDocument/2006/relationships/hyperlink" Target="https://goo.gl/3UvyAn" TargetMode="External" /><Relationship Id="rId15" Type="http://schemas.openxmlformats.org/officeDocument/2006/relationships/hyperlink" Target="https://goo.gl/nnud4i" TargetMode="External" /><Relationship Id="rId16" Type="http://schemas.openxmlformats.org/officeDocument/2006/relationships/hyperlink" Target="https://goo.gl/nnud4i" TargetMode="External" /><Relationship Id="rId17" Type="http://schemas.openxmlformats.org/officeDocument/2006/relationships/hyperlink" Target="https://goo.gl/nnud4i" TargetMode="External" /><Relationship Id="rId18" Type="http://schemas.openxmlformats.org/officeDocument/2006/relationships/hyperlink" Target="https://goo.gl/nnud4i" TargetMode="External" /><Relationship Id="rId19" Type="http://schemas.openxmlformats.org/officeDocument/2006/relationships/hyperlink" Target="https://goo.gl/nnud4i" TargetMode="External" /><Relationship Id="rId20" Type="http://schemas.openxmlformats.org/officeDocument/2006/relationships/hyperlink" Target="https://goo.gl/nnud4i" TargetMode="External" /><Relationship Id="rId21" Type="http://schemas.openxmlformats.org/officeDocument/2006/relationships/hyperlink" Target="https://goo.gl/To6Cmp" TargetMode="External" /><Relationship Id="rId22" Type="http://schemas.openxmlformats.org/officeDocument/2006/relationships/hyperlink" Target="https://goo.gl/To6Cmp" TargetMode="External" /><Relationship Id="rId23" Type="http://schemas.openxmlformats.org/officeDocument/2006/relationships/hyperlink" Target="https://goo.gl/huWXTY" TargetMode="External" /><Relationship Id="rId24" Type="http://schemas.openxmlformats.org/officeDocument/2006/relationships/hyperlink" Target="https://goo.gl/huWXTY" TargetMode="External" /><Relationship Id="rId25" Type="http://schemas.openxmlformats.org/officeDocument/2006/relationships/hyperlink" Target="https://goo.gl/Nm8Rhw" TargetMode="External" /><Relationship Id="rId26" Type="http://schemas.openxmlformats.org/officeDocument/2006/relationships/hyperlink" Target="https://goo.gl/Nm8Rhw" TargetMode="External" /><Relationship Id="rId27" Type="http://schemas.openxmlformats.org/officeDocument/2006/relationships/hyperlink" Target="https://goo.gl/y7pFy9" TargetMode="External" /><Relationship Id="rId28" Type="http://schemas.openxmlformats.org/officeDocument/2006/relationships/hyperlink" Target="https://goo.gl/y7pFy9" TargetMode="External" /><Relationship Id="rId29" Type="http://schemas.openxmlformats.org/officeDocument/2006/relationships/hyperlink" Target="https://goo.gl/ANQTs2" TargetMode="External" /><Relationship Id="rId30" Type="http://schemas.openxmlformats.org/officeDocument/2006/relationships/hyperlink" Target="https://goo.gl/ANQTs2" TargetMode="External" /><Relationship Id="rId31" Type="http://schemas.openxmlformats.org/officeDocument/2006/relationships/hyperlink" Target="https://goo.gl/ANQTs2" TargetMode="External" /><Relationship Id="rId32" Type="http://schemas.openxmlformats.org/officeDocument/2006/relationships/hyperlink" Target="https://goo.gl/ANQTs2" TargetMode="External" /><Relationship Id="rId33" Type="http://schemas.openxmlformats.org/officeDocument/2006/relationships/hyperlink" Target="https://goo.gl/ANQTs2" TargetMode="External" /><Relationship Id="rId34" Type="http://schemas.openxmlformats.org/officeDocument/2006/relationships/hyperlink" Target="https://goo.gl/ANQTs2" TargetMode="External" /><Relationship Id="rId35" Type="http://schemas.openxmlformats.org/officeDocument/2006/relationships/hyperlink" Target="https://goo.gl/ANQTs2" TargetMode="External" /><Relationship Id="rId36" Type="http://schemas.openxmlformats.org/officeDocument/2006/relationships/hyperlink" Target="https://goo.gl/ANQTs2" TargetMode="External" /><Relationship Id="rId37" Type="http://schemas.openxmlformats.org/officeDocument/2006/relationships/hyperlink" Target="https://goo.gl/ANQTs2" TargetMode="External" /><Relationship Id="rId38" Type="http://schemas.openxmlformats.org/officeDocument/2006/relationships/hyperlink" Target="https://goo.gl/ANQTs2" TargetMode="External" /><Relationship Id="rId39" Type="http://schemas.openxmlformats.org/officeDocument/2006/relationships/hyperlink" Target="https://goo.gl/ANQTs2" TargetMode="External" /><Relationship Id="rId40" Type="http://schemas.openxmlformats.org/officeDocument/2006/relationships/hyperlink" Target="https://goo.gl/ANQTs2" TargetMode="External" /><Relationship Id="rId41" Type="http://schemas.openxmlformats.org/officeDocument/2006/relationships/hyperlink" Target="https://goo.gl/ANQTs2" TargetMode="External" /><Relationship Id="rId42" Type="http://schemas.openxmlformats.org/officeDocument/2006/relationships/hyperlink" Target="https://goo.gl/ANQTs2" TargetMode="External" /><Relationship Id="rId43" Type="http://schemas.openxmlformats.org/officeDocument/2006/relationships/hyperlink" Target="https://goo.gl/ANQTs2" TargetMode="External" /><Relationship Id="rId44" Type="http://schemas.openxmlformats.org/officeDocument/2006/relationships/hyperlink" Target="https://goo.gl/ANQTs2" TargetMode="External" /><Relationship Id="rId45" Type="http://schemas.openxmlformats.org/officeDocument/2006/relationships/hyperlink" Target="https://goo.gl/jcjfvE" TargetMode="External" /><Relationship Id="rId46" Type="http://schemas.openxmlformats.org/officeDocument/2006/relationships/hyperlink" Target="https://goo.gl/jcjfvE" TargetMode="External" /><Relationship Id="rId47" Type="http://schemas.openxmlformats.org/officeDocument/2006/relationships/hyperlink" Target="https://goo.gl/jcjfvE" TargetMode="External" /><Relationship Id="rId48" Type="http://schemas.openxmlformats.org/officeDocument/2006/relationships/hyperlink" Target="https://goo.gl/jcjfvE" TargetMode="External" /><Relationship Id="rId49" Type="http://schemas.openxmlformats.org/officeDocument/2006/relationships/hyperlink" Target="https://goo.gl/jcjfvE" TargetMode="External" /><Relationship Id="rId50" Type="http://schemas.openxmlformats.org/officeDocument/2006/relationships/hyperlink" Target="https://goo.gl/jcjfvE" TargetMode="External" /><Relationship Id="rId51" Type="http://schemas.openxmlformats.org/officeDocument/2006/relationships/hyperlink" Target="https://goo.gl/jcjfvE" TargetMode="External" /><Relationship Id="rId52" Type="http://schemas.openxmlformats.org/officeDocument/2006/relationships/hyperlink" Target="https://goo.gl/jcjfvE" TargetMode="External" /><Relationship Id="rId53" Type="http://schemas.openxmlformats.org/officeDocument/2006/relationships/hyperlink" Target="https://goo.gl/jcjfvE" TargetMode="External" /><Relationship Id="rId54" Type="http://schemas.openxmlformats.org/officeDocument/2006/relationships/hyperlink" Target="https://goo.gl/jcjfvE" TargetMode="External" /><Relationship Id="rId55" Type="http://schemas.openxmlformats.org/officeDocument/2006/relationships/hyperlink" Target="https://goo.gl/jcjfvE" TargetMode="External" /><Relationship Id="rId56" Type="http://schemas.openxmlformats.org/officeDocument/2006/relationships/hyperlink" Target="https://goo.gl/jcjfvE" TargetMode="External" /><Relationship Id="rId57" Type="http://schemas.openxmlformats.org/officeDocument/2006/relationships/hyperlink" Target="https://goo.gl/jcjfvE" TargetMode="External" /><Relationship Id="rId58" Type="http://schemas.openxmlformats.org/officeDocument/2006/relationships/hyperlink" Target="https://goo.gl/jcjfvE" TargetMode="External" /><Relationship Id="rId59" Type="http://schemas.openxmlformats.org/officeDocument/2006/relationships/hyperlink" Target="https://goo.gl/jcjfvE" TargetMode="External" /><Relationship Id="rId60" Type="http://schemas.openxmlformats.org/officeDocument/2006/relationships/hyperlink" Target="https://goo.gl/jcjfvE" TargetMode="External" /><Relationship Id="rId61" Type="http://schemas.openxmlformats.org/officeDocument/2006/relationships/hyperlink" Target="https://goo.gl/jcjfvE" TargetMode="External" /><Relationship Id="rId62" Type="http://schemas.openxmlformats.org/officeDocument/2006/relationships/hyperlink" Target="https://goo.gl/jcjfvE" TargetMode="External" /><Relationship Id="rId63" Type="http://schemas.openxmlformats.org/officeDocument/2006/relationships/hyperlink" Target="https://goo.gl/jcjfvE" TargetMode="External" /><Relationship Id="rId64" Type="http://schemas.openxmlformats.org/officeDocument/2006/relationships/hyperlink" Target="https://goo.gl/jcjfvE" TargetMode="External" /><Relationship Id="rId65" Type="http://schemas.openxmlformats.org/officeDocument/2006/relationships/hyperlink" Target="https://goo.gl/jcjfvE" TargetMode="External" /><Relationship Id="rId66" Type="http://schemas.openxmlformats.org/officeDocument/2006/relationships/hyperlink" Target="https://goo.gl/jcjfvE" TargetMode="External" /><Relationship Id="rId67" Type="http://schemas.openxmlformats.org/officeDocument/2006/relationships/hyperlink" Target="https://goo.gl/jcjfvE" TargetMode="External" /><Relationship Id="rId68" Type="http://schemas.openxmlformats.org/officeDocument/2006/relationships/hyperlink" Target="https://goo.gl/jcjfvE" TargetMode="External" /><Relationship Id="rId69" Type="http://schemas.openxmlformats.org/officeDocument/2006/relationships/hyperlink" Target="https://goo.gl/n7Zi8g" TargetMode="External" /><Relationship Id="rId70" Type="http://schemas.openxmlformats.org/officeDocument/2006/relationships/hyperlink" Target="https://goo.gl/n7Zi8g" TargetMode="External" /><Relationship Id="rId71" Type="http://schemas.openxmlformats.org/officeDocument/2006/relationships/hyperlink" Target="https://goo.gl/ytQ3Kx" TargetMode="External" /><Relationship Id="rId72" Type="http://schemas.openxmlformats.org/officeDocument/2006/relationships/hyperlink" Target="https://goo.gl/ytQ3Kx" TargetMode="External" /><Relationship Id="rId73" Type="http://schemas.openxmlformats.org/officeDocument/2006/relationships/hyperlink" Target="https://goo.gl/2mFE5T" TargetMode="External" /><Relationship Id="rId74" Type="http://schemas.openxmlformats.org/officeDocument/2006/relationships/hyperlink" Target="https://goo.gl/2mFE5T" TargetMode="External" /><Relationship Id="rId75" Type="http://schemas.openxmlformats.org/officeDocument/2006/relationships/hyperlink" Target="https://goo.gl/2mFE5T" TargetMode="External" /><Relationship Id="rId76" Type="http://schemas.openxmlformats.org/officeDocument/2006/relationships/hyperlink" Target="https://goo.gl/2mFE5T" TargetMode="External" /><Relationship Id="rId77" Type="http://schemas.openxmlformats.org/officeDocument/2006/relationships/hyperlink" Target="https://goo.gl/VS7ESZ" TargetMode="External" /><Relationship Id="rId78" Type="http://schemas.openxmlformats.org/officeDocument/2006/relationships/hyperlink" Target="https://goo.gl/VS7ESZ" TargetMode="External" /><Relationship Id="rId79" Type="http://schemas.openxmlformats.org/officeDocument/2006/relationships/hyperlink" Target="https://goo.gl/k3WyYR" TargetMode="External" /><Relationship Id="rId80" Type="http://schemas.openxmlformats.org/officeDocument/2006/relationships/hyperlink" Target="https://goo.gl/k3WyYR" TargetMode="External" /><Relationship Id="rId81" Type="http://schemas.openxmlformats.org/officeDocument/2006/relationships/hyperlink" Target="https://goo.gl/k3WyYR" TargetMode="External" /><Relationship Id="rId82" Type="http://schemas.openxmlformats.org/officeDocument/2006/relationships/hyperlink" Target="https://goo.gl/k3WyYR" TargetMode="External" /><Relationship Id="rId83" Type="http://schemas.openxmlformats.org/officeDocument/2006/relationships/hyperlink" Target="https://goo.gl/k3WyYR" TargetMode="External" /><Relationship Id="rId84" Type="http://schemas.openxmlformats.org/officeDocument/2006/relationships/hyperlink" Target="https://goo.gl/k3WyYR" TargetMode="External" /><Relationship Id="rId85" Type="http://schemas.openxmlformats.org/officeDocument/2006/relationships/hyperlink" Target="https://goo.gl/k3WyYR" TargetMode="External" /><Relationship Id="rId86" Type="http://schemas.openxmlformats.org/officeDocument/2006/relationships/hyperlink" Target="https://goo.gl/k3WyYR" TargetMode="External" /><Relationship Id="rId87" Type="http://schemas.openxmlformats.org/officeDocument/2006/relationships/hyperlink" Target="https://goo.gl/z8UJRJ" TargetMode="External" /><Relationship Id="rId88" Type="http://schemas.openxmlformats.org/officeDocument/2006/relationships/hyperlink" Target="https://goo.gl/z8UJRJ" TargetMode="External" /><Relationship Id="rId89" Type="http://schemas.openxmlformats.org/officeDocument/2006/relationships/hyperlink" Target="https://goo.gl/mi2VAM" TargetMode="External" /><Relationship Id="rId90" Type="http://schemas.openxmlformats.org/officeDocument/2006/relationships/hyperlink" Target="https://goo.gl/mi2VAM" TargetMode="External" /><Relationship Id="rId91" Type="http://schemas.openxmlformats.org/officeDocument/2006/relationships/hyperlink" Target="https://goo.gl/mi2VAM" TargetMode="External" /><Relationship Id="rId92" Type="http://schemas.openxmlformats.org/officeDocument/2006/relationships/hyperlink" Target="https://goo.gl/mi2VAM" TargetMode="External" /><Relationship Id="rId93" Type="http://schemas.openxmlformats.org/officeDocument/2006/relationships/hyperlink" Target="https://goo.gl/beFE7E" TargetMode="External" /><Relationship Id="rId94" Type="http://schemas.openxmlformats.org/officeDocument/2006/relationships/hyperlink" Target="https://goo.gl/beFE7E" TargetMode="External" /><Relationship Id="rId95" Type="http://schemas.openxmlformats.org/officeDocument/2006/relationships/hyperlink" Target="https://goo.gl/gDzJ8V" TargetMode="External" /><Relationship Id="rId96" Type="http://schemas.openxmlformats.org/officeDocument/2006/relationships/hyperlink" Target="https://goo.gl/gDzJ8V" TargetMode="External" /><Relationship Id="rId97" Type="http://schemas.openxmlformats.org/officeDocument/2006/relationships/hyperlink" Target="https://goo.gl/5f8TxZ" TargetMode="External" /><Relationship Id="rId98" Type="http://schemas.openxmlformats.org/officeDocument/2006/relationships/hyperlink" Target="https://goo.gl/5f8TxZ" TargetMode="External" /><Relationship Id="rId99" Type="http://schemas.openxmlformats.org/officeDocument/2006/relationships/hyperlink" Target="https://goo.gl/XFrg37" TargetMode="External" /><Relationship Id="rId100" Type="http://schemas.openxmlformats.org/officeDocument/2006/relationships/hyperlink" Target="https://goo.gl/XFrg37" TargetMode="External" /><Relationship Id="rId101" Type="http://schemas.openxmlformats.org/officeDocument/2006/relationships/hyperlink" Target="https://goo.gl/XFrg37" TargetMode="External" /><Relationship Id="rId102" Type="http://schemas.openxmlformats.org/officeDocument/2006/relationships/hyperlink" Target="https://goo.gl/XFrg37" TargetMode="External" /><Relationship Id="rId103" Type="http://schemas.openxmlformats.org/officeDocument/2006/relationships/hyperlink" Target="https://goo.gl/Nm8Rhw" TargetMode="External" /><Relationship Id="rId104" Type="http://schemas.openxmlformats.org/officeDocument/2006/relationships/hyperlink" Target="https://goo.gl/Nm8Rhw" TargetMode="External" /><Relationship Id="rId105" Type="http://schemas.openxmlformats.org/officeDocument/2006/relationships/hyperlink" Target="https://goo.gl/Nm8Rhw" TargetMode="External" /><Relationship Id="rId106" Type="http://schemas.openxmlformats.org/officeDocument/2006/relationships/hyperlink" Target="https://goo.gl/Nm8Rhw" TargetMode="External" /><Relationship Id="rId107" Type="http://schemas.openxmlformats.org/officeDocument/2006/relationships/hyperlink" Target="https://goo.gl/Nm8Rhw" TargetMode="External" /><Relationship Id="rId108" Type="http://schemas.openxmlformats.org/officeDocument/2006/relationships/hyperlink" Target="https://goo.gl/Nm8Rhw" TargetMode="External" /><Relationship Id="rId109" Type="http://schemas.openxmlformats.org/officeDocument/2006/relationships/hyperlink" Target="https://goo.gl/jcjfvE" TargetMode="External" /><Relationship Id="rId110" Type="http://schemas.openxmlformats.org/officeDocument/2006/relationships/hyperlink" Target="https://goo.gl/jcjfvE" TargetMode="External" /><Relationship Id="rId111" Type="http://schemas.openxmlformats.org/officeDocument/2006/relationships/hyperlink" Target="https://goo.gl/ANQTs2" TargetMode="External" /><Relationship Id="rId112" Type="http://schemas.openxmlformats.org/officeDocument/2006/relationships/hyperlink" Target="https://goo.gl/ANQTs2" TargetMode="External" /><Relationship Id="rId113" Type="http://schemas.openxmlformats.org/officeDocument/2006/relationships/hyperlink" Target="https://goo.gl/ANQTs2" TargetMode="External" /><Relationship Id="rId114" Type="http://schemas.openxmlformats.org/officeDocument/2006/relationships/hyperlink" Target="https://goo.gl/ANQTs2" TargetMode="External" /><Relationship Id="rId115" Type="http://schemas.openxmlformats.org/officeDocument/2006/relationships/hyperlink" Target="https://goo.gl/ANQTs2" TargetMode="External" /><Relationship Id="rId116" Type="http://schemas.openxmlformats.org/officeDocument/2006/relationships/hyperlink" Target="https://goo.gl/ANQTs2" TargetMode="External" /><Relationship Id="rId117" Type="http://schemas.openxmlformats.org/officeDocument/2006/relationships/hyperlink" Target="https://goo.gl/ANQTs2" TargetMode="External" /><Relationship Id="rId118" Type="http://schemas.openxmlformats.org/officeDocument/2006/relationships/hyperlink" Target="https://goo.gl/ANQTs2" TargetMode="External" /><Relationship Id="rId119" Type="http://schemas.openxmlformats.org/officeDocument/2006/relationships/hyperlink" Target="https://goo.gl/ANQTs2" TargetMode="External" /><Relationship Id="rId120" Type="http://schemas.openxmlformats.org/officeDocument/2006/relationships/hyperlink" Target="https://goo.gl/ANQTs2" TargetMode="External" /><Relationship Id="rId121" Type="http://schemas.openxmlformats.org/officeDocument/2006/relationships/hyperlink" Target="https://goo.gl/ANQTs2" TargetMode="External" /><Relationship Id="rId122" Type="http://schemas.openxmlformats.org/officeDocument/2006/relationships/hyperlink" Target="https://goo.gl/ANQTs2" TargetMode="External" /><Relationship Id="rId123" Type="http://schemas.openxmlformats.org/officeDocument/2006/relationships/hyperlink" Target="https://goo.gl/ANQTs2" TargetMode="External" /><Relationship Id="rId124" Type="http://schemas.openxmlformats.org/officeDocument/2006/relationships/hyperlink" Target="https://goo.gl/ANQTs2" TargetMode="External" /><Relationship Id="rId125" Type="http://schemas.openxmlformats.org/officeDocument/2006/relationships/hyperlink" Target="https://goo.gl/ANQTs2" TargetMode="External" /><Relationship Id="rId126" Type="http://schemas.openxmlformats.org/officeDocument/2006/relationships/hyperlink" Target="https://goo.gl/ANQTs2" TargetMode="External" /><Relationship Id="rId127" Type="http://schemas.openxmlformats.org/officeDocument/2006/relationships/hyperlink" Target="https://goo.gl/ANQTs2" TargetMode="External" /><Relationship Id="rId128" Type="http://schemas.openxmlformats.org/officeDocument/2006/relationships/hyperlink" Target="https://goo.gl/ANQTs2" TargetMode="External" /><Relationship Id="rId129" Type="http://schemas.openxmlformats.org/officeDocument/2006/relationships/hyperlink" Target="https://goo.gl/ANQTs2" TargetMode="External" /><Relationship Id="rId130" Type="http://schemas.openxmlformats.org/officeDocument/2006/relationships/hyperlink" Target="https://goo.gl/ANQTs2" TargetMode="External" /><Relationship Id="rId131" Type="http://schemas.openxmlformats.org/officeDocument/2006/relationships/hyperlink" Target="https://goo.gl/ANQTs2" TargetMode="External" /><Relationship Id="rId132" Type="http://schemas.openxmlformats.org/officeDocument/2006/relationships/hyperlink" Target="https://goo.gl/ANQTs2" TargetMode="External" /><Relationship Id="rId133" Type="http://schemas.openxmlformats.org/officeDocument/2006/relationships/hyperlink" Target="https://goo.gl/ANQTs2" TargetMode="External" /><Relationship Id="rId134" Type="http://schemas.openxmlformats.org/officeDocument/2006/relationships/hyperlink" Target="https://goo.gl/ANQTs2" TargetMode="External" /><Relationship Id="rId135" Type="http://schemas.openxmlformats.org/officeDocument/2006/relationships/hyperlink" Target="https://goo.gl/ANQTs2" TargetMode="External" /><Relationship Id="rId136" Type="http://schemas.openxmlformats.org/officeDocument/2006/relationships/hyperlink" Target="https://goo.gl/ANQTs2" TargetMode="External" /><Relationship Id="rId137" Type="http://schemas.openxmlformats.org/officeDocument/2006/relationships/hyperlink" Target="https://goo.gl/ANQTs2" TargetMode="External" /><Relationship Id="rId138" Type="http://schemas.openxmlformats.org/officeDocument/2006/relationships/hyperlink" Target="https://goo.gl/ANQTs2" TargetMode="External" /><Relationship Id="rId139" Type="http://schemas.openxmlformats.org/officeDocument/2006/relationships/hyperlink" Target="https://goo.gl/ANQTs2" TargetMode="External" /><Relationship Id="rId140" Type="http://schemas.openxmlformats.org/officeDocument/2006/relationships/hyperlink" Target="https://goo.gl/ANQTs2" TargetMode="External" /><Relationship Id="rId141" Type="http://schemas.openxmlformats.org/officeDocument/2006/relationships/hyperlink" Target="https://goo.gl/ANQTs2" TargetMode="External" /><Relationship Id="rId142" Type="http://schemas.openxmlformats.org/officeDocument/2006/relationships/hyperlink" Target="https://goo.gl/ANQTs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2</xdr:col>
      <xdr:colOff>38100</xdr:colOff>
      <xdr:row>4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0477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95250</xdr:colOff>
      <xdr:row>3</xdr:row>
      <xdr:rowOff>76200</xdr:rowOff>
    </xdr:from>
    <xdr:to>
      <xdr:col>17</xdr:col>
      <xdr:colOff>485775</xdr:colOff>
      <xdr:row>4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752475"/>
          <a:ext cx="16764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1666875</xdr:colOff>
      <xdr:row>3</xdr:row>
      <xdr:rowOff>66675</xdr:rowOff>
    </xdr:from>
    <xdr:to>
      <xdr:col>3</xdr:col>
      <xdr:colOff>1981200</xdr:colOff>
      <xdr:row>3</xdr:row>
      <xdr:rowOff>400050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742950"/>
          <a:ext cx="3143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4429125</xdr:colOff>
      <xdr:row>3</xdr:row>
      <xdr:rowOff>66675</xdr:rowOff>
    </xdr:from>
    <xdr:to>
      <xdr:col>3</xdr:col>
      <xdr:colOff>4733925</xdr:colOff>
      <xdr:row>3</xdr:row>
      <xdr:rowOff>390525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96025" y="742950"/>
          <a:ext cx="2952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952500</xdr:colOff>
      <xdr:row>3</xdr:row>
      <xdr:rowOff>9525</xdr:rowOff>
    </xdr:from>
    <xdr:to>
      <xdr:col>6</xdr:col>
      <xdr:colOff>85725</xdr:colOff>
      <xdr:row>3</xdr:row>
      <xdr:rowOff>361950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63150" y="685800"/>
          <a:ext cx="4191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38100</xdr:rowOff>
    </xdr:from>
    <xdr:to>
      <xdr:col>2</xdr:col>
      <xdr:colOff>790575</xdr:colOff>
      <xdr:row>8</xdr:row>
      <xdr:rowOff>180975</xdr:rowOff>
    </xdr:to>
    <xdr:pic>
      <xdr:nvPicPr>
        <xdr:cNvPr id="6" name="8 Imagen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23837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19050</xdr:rowOff>
    </xdr:from>
    <xdr:to>
      <xdr:col>2</xdr:col>
      <xdr:colOff>790575</xdr:colOff>
      <xdr:row>17</xdr:row>
      <xdr:rowOff>161925</xdr:rowOff>
    </xdr:to>
    <xdr:pic>
      <xdr:nvPicPr>
        <xdr:cNvPr id="7" name="11 Imagen">
          <a:hlinkClick r:id="rId1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933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19050</xdr:rowOff>
    </xdr:from>
    <xdr:to>
      <xdr:col>2</xdr:col>
      <xdr:colOff>790575</xdr:colOff>
      <xdr:row>16</xdr:row>
      <xdr:rowOff>161925</xdr:rowOff>
    </xdr:to>
    <xdr:pic>
      <xdr:nvPicPr>
        <xdr:cNvPr id="8" name="12 Imagen">
          <a:hlinkClick r:id="rId1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743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19050</xdr:rowOff>
    </xdr:from>
    <xdr:to>
      <xdr:col>2</xdr:col>
      <xdr:colOff>790575</xdr:colOff>
      <xdr:row>15</xdr:row>
      <xdr:rowOff>161925</xdr:rowOff>
    </xdr:to>
    <xdr:pic>
      <xdr:nvPicPr>
        <xdr:cNvPr id="9" name="13 Imagen">
          <a:hlinkClick r:id="rId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552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62</xdr:row>
      <xdr:rowOff>19050</xdr:rowOff>
    </xdr:from>
    <xdr:to>
      <xdr:col>2</xdr:col>
      <xdr:colOff>790575</xdr:colOff>
      <xdr:row>62</xdr:row>
      <xdr:rowOff>161925</xdr:rowOff>
    </xdr:to>
    <xdr:pic>
      <xdr:nvPicPr>
        <xdr:cNvPr id="10" name="14 Imagen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12506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63</xdr:row>
      <xdr:rowOff>28575</xdr:rowOff>
    </xdr:from>
    <xdr:to>
      <xdr:col>2</xdr:col>
      <xdr:colOff>790575</xdr:colOff>
      <xdr:row>63</xdr:row>
      <xdr:rowOff>171450</xdr:rowOff>
    </xdr:to>
    <xdr:pic>
      <xdr:nvPicPr>
        <xdr:cNvPr id="11" name="15 Imagen">
          <a:hlinkClick r:id="rId1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127063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64</xdr:row>
      <xdr:rowOff>28575</xdr:rowOff>
    </xdr:from>
    <xdr:to>
      <xdr:col>2</xdr:col>
      <xdr:colOff>790575</xdr:colOff>
      <xdr:row>64</xdr:row>
      <xdr:rowOff>171450</xdr:rowOff>
    </xdr:to>
    <xdr:pic>
      <xdr:nvPicPr>
        <xdr:cNvPr id="12" name="16 Imagen">
          <a:hlinkClick r:id="rId2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128968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77</xdr:row>
      <xdr:rowOff>28575</xdr:rowOff>
    </xdr:from>
    <xdr:to>
      <xdr:col>2</xdr:col>
      <xdr:colOff>790575</xdr:colOff>
      <xdr:row>77</xdr:row>
      <xdr:rowOff>171450</xdr:rowOff>
    </xdr:to>
    <xdr:pic>
      <xdr:nvPicPr>
        <xdr:cNvPr id="13" name="17 Imagen">
          <a:hlinkClick r:id="rId2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153733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76</xdr:row>
      <xdr:rowOff>19050</xdr:rowOff>
    </xdr:from>
    <xdr:to>
      <xdr:col>2</xdr:col>
      <xdr:colOff>790575</xdr:colOff>
      <xdr:row>76</xdr:row>
      <xdr:rowOff>161925</xdr:rowOff>
    </xdr:to>
    <xdr:pic>
      <xdr:nvPicPr>
        <xdr:cNvPr id="14" name="18 Imagen">
          <a:hlinkClick r:id="rId2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15173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103</xdr:row>
      <xdr:rowOff>19050</xdr:rowOff>
    </xdr:from>
    <xdr:to>
      <xdr:col>2</xdr:col>
      <xdr:colOff>790575</xdr:colOff>
      <xdr:row>103</xdr:row>
      <xdr:rowOff>161925</xdr:rowOff>
    </xdr:to>
    <xdr:pic>
      <xdr:nvPicPr>
        <xdr:cNvPr id="15" name="20 Imagen">
          <a:hlinkClick r:id="rId2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0316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126</xdr:row>
      <xdr:rowOff>19050</xdr:rowOff>
    </xdr:from>
    <xdr:to>
      <xdr:col>2</xdr:col>
      <xdr:colOff>790575</xdr:colOff>
      <xdr:row>126</xdr:row>
      <xdr:rowOff>161925</xdr:rowOff>
    </xdr:to>
    <xdr:pic>
      <xdr:nvPicPr>
        <xdr:cNvPr id="16" name="21 Imagen">
          <a:hlinkClick r:id="rId2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4698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128</xdr:row>
      <xdr:rowOff>19050</xdr:rowOff>
    </xdr:from>
    <xdr:to>
      <xdr:col>2</xdr:col>
      <xdr:colOff>790575</xdr:colOff>
      <xdr:row>128</xdr:row>
      <xdr:rowOff>161925</xdr:rowOff>
    </xdr:to>
    <xdr:pic>
      <xdr:nvPicPr>
        <xdr:cNvPr id="17" name="22 Imagen">
          <a:hlinkClick r:id="rId3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5079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129</xdr:row>
      <xdr:rowOff>19050</xdr:rowOff>
    </xdr:from>
    <xdr:to>
      <xdr:col>2</xdr:col>
      <xdr:colOff>790575</xdr:colOff>
      <xdr:row>129</xdr:row>
      <xdr:rowOff>161925</xdr:rowOff>
    </xdr:to>
    <xdr:pic>
      <xdr:nvPicPr>
        <xdr:cNvPr id="18" name="23 Imagen">
          <a:hlinkClick r:id="rId3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5269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130</xdr:row>
      <xdr:rowOff>19050</xdr:rowOff>
    </xdr:from>
    <xdr:to>
      <xdr:col>2</xdr:col>
      <xdr:colOff>790575</xdr:colOff>
      <xdr:row>130</xdr:row>
      <xdr:rowOff>161925</xdr:rowOff>
    </xdr:to>
    <xdr:pic>
      <xdr:nvPicPr>
        <xdr:cNvPr id="19" name="24 Imagen">
          <a:hlinkClick r:id="rId3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5460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131</xdr:row>
      <xdr:rowOff>19050</xdr:rowOff>
    </xdr:from>
    <xdr:to>
      <xdr:col>2</xdr:col>
      <xdr:colOff>790575</xdr:colOff>
      <xdr:row>131</xdr:row>
      <xdr:rowOff>161925</xdr:rowOff>
    </xdr:to>
    <xdr:pic>
      <xdr:nvPicPr>
        <xdr:cNvPr id="20" name="25 Imagen">
          <a:hlinkClick r:id="rId3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5650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132</xdr:row>
      <xdr:rowOff>19050</xdr:rowOff>
    </xdr:from>
    <xdr:to>
      <xdr:col>2</xdr:col>
      <xdr:colOff>790575</xdr:colOff>
      <xdr:row>132</xdr:row>
      <xdr:rowOff>161925</xdr:rowOff>
    </xdr:to>
    <xdr:pic>
      <xdr:nvPicPr>
        <xdr:cNvPr id="21" name="26 Imagen">
          <a:hlinkClick r:id="rId3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5841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133</xdr:row>
      <xdr:rowOff>19050</xdr:rowOff>
    </xdr:from>
    <xdr:to>
      <xdr:col>2</xdr:col>
      <xdr:colOff>790575</xdr:colOff>
      <xdr:row>133</xdr:row>
      <xdr:rowOff>161925</xdr:rowOff>
    </xdr:to>
    <xdr:pic>
      <xdr:nvPicPr>
        <xdr:cNvPr id="22" name="27 Imagen">
          <a:hlinkClick r:id="rId4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6031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150</xdr:row>
      <xdr:rowOff>19050</xdr:rowOff>
    </xdr:from>
    <xdr:to>
      <xdr:col>2</xdr:col>
      <xdr:colOff>790575</xdr:colOff>
      <xdr:row>150</xdr:row>
      <xdr:rowOff>161925</xdr:rowOff>
    </xdr:to>
    <xdr:pic>
      <xdr:nvPicPr>
        <xdr:cNvPr id="23" name="28 Imagen">
          <a:hlinkClick r:id="rId4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9270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127</xdr:row>
      <xdr:rowOff>19050</xdr:rowOff>
    </xdr:from>
    <xdr:to>
      <xdr:col>2</xdr:col>
      <xdr:colOff>790575</xdr:colOff>
      <xdr:row>127</xdr:row>
      <xdr:rowOff>161925</xdr:rowOff>
    </xdr:to>
    <xdr:pic>
      <xdr:nvPicPr>
        <xdr:cNvPr id="24" name="29 Imagen">
          <a:hlinkClick r:id="rId4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4888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181</xdr:row>
      <xdr:rowOff>19050</xdr:rowOff>
    </xdr:from>
    <xdr:to>
      <xdr:col>2</xdr:col>
      <xdr:colOff>790575</xdr:colOff>
      <xdr:row>181</xdr:row>
      <xdr:rowOff>161925</xdr:rowOff>
    </xdr:to>
    <xdr:pic>
      <xdr:nvPicPr>
        <xdr:cNvPr id="25" name="30 Imagen">
          <a:hlinkClick r:id="rId4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51853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182</xdr:row>
      <xdr:rowOff>19050</xdr:rowOff>
    </xdr:from>
    <xdr:to>
      <xdr:col>2</xdr:col>
      <xdr:colOff>790575</xdr:colOff>
      <xdr:row>182</xdr:row>
      <xdr:rowOff>161925</xdr:rowOff>
    </xdr:to>
    <xdr:pic>
      <xdr:nvPicPr>
        <xdr:cNvPr id="26" name="31 Imagen">
          <a:hlinkClick r:id="rId4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53758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183</xdr:row>
      <xdr:rowOff>19050</xdr:rowOff>
    </xdr:from>
    <xdr:to>
      <xdr:col>2</xdr:col>
      <xdr:colOff>790575</xdr:colOff>
      <xdr:row>183</xdr:row>
      <xdr:rowOff>161925</xdr:rowOff>
    </xdr:to>
    <xdr:pic>
      <xdr:nvPicPr>
        <xdr:cNvPr id="27" name="32 Imagen">
          <a:hlinkClick r:id="rId5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55663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184</xdr:row>
      <xdr:rowOff>19050</xdr:rowOff>
    </xdr:from>
    <xdr:to>
      <xdr:col>2</xdr:col>
      <xdr:colOff>790575</xdr:colOff>
      <xdr:row>184</xdr:row>
      <xdr:rowOff>161925</xdr:rowOff>
    </xdr:to>
    <xdr:pic>
      <xdr:nvPicPr>
        <xdr:cNvPr id="28" name="33 Imagen">
          <a:hlinkClick r:id="rId5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57568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185</xdr:row>
      <xdr:rowOff>19050</xdr:rowOff>
    </xdr:from>
    <xdr:to>
      <xdr:col>2</xdr:col>
      <xdr:colOff>790575</xdr:colOff>
      <xdr:row>185</xdr:row>
      <xdr:rowOff>161925</xdr:rowOff>
    </xdr:to>
    <xdr:pic>
      <xdr:nvPicPr>
        <xdr:cNvPr id="29" name="34 Imagen">
          <a:hlinkClick r:id="rId5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59473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186</xdr:row>
      <xdr:rowOff>19050</xdr:rowOff>
    </xdr:from>
    <xdr:to>
      <xdr:col>2</xdr:col>
      <xdr:colOff>790575</xdr:colOff>
      <xdr:row>186</xdr:row>
      <xdr:rowOff>161925</xdr:rowOff>
    </xdr:to>
    <xdr:pic>
      <xdr:nvPicPr>
        <xdr:cNvPr id="30" name="35 Imagen">
          <a:hlinkClick r:id="rId5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61378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187</xdr:row>
      <xdr:rowOff>19050</xdr:rowOff>
    </xdr:from>
    <xdr:to>
      <xdr:col>2</xdr:col>
      <xdr:colOff>790575</xdr:colOff>
      <xdr:row>187</xdr:row>
      <xdr:rowOff>161925</xdr:rowOff>
    </xdr:to>
    <xdr:pic>
      <xdr:nvPicPr>
        <xdr:cNvPr id="31" name="36 Imagen">
          <a:hlinkClick r:id="rId5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63283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188</xdr:row>
      <xdr:rowOff>19050</xdr:rowOff>
    </xdr:from>
    <xdr:to>
      <xdr:col>2</xdr:col>
      <xdr:colOff>790575</xdr:colOff>
      <xdr:row>188</xdr:row>
      <xdr:rowOff>161925</xdr:rowOff>
    </xdr:to>
    <xdr:pic>
      <xdr:nvPicPr>
        <xdr:cNvPr id="32" name="37 Imagen">
          <a:hlinkClick r:id="rId6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65188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189</xdr:row>
      <xdr:rowOff>19050</xdr:rowOff>
    </xdr:from>
    <xdr:to>
      <xdr:col>2</xdr:col>
      <xdr:colOff>790575</xdr:colOff>
      <xdr:row>189</xdr:row>
      <xdr:rowOff>161925</xdr:rowOff>
    </xdr:to>
    <xdr:pic>
      <xdr:nvPicPr>
        <xdr:cNvPr id="33" name="38 Imagen">
          <a:hlinkClick r:id="rId6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67093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190</xdr:row>
      <xdr:rowOff>19050</xdr:rowOff>
    </xdr:from>
    <xdr:to>
      <xdr:col>2</xdr:col>
      <xdr:colOff>790575</xdr:colOff>
      <xdr:row>190</xdr:row>
      <xdr:rowOff>161925</xdr:rowOff>
    </xdr:to>
    <xdr:pic>
      <xdr:nvPicPr>
        <xdr:cNvPr id="34" name="39 Imagen">
          <a:hlinkClick r:id="rId6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68998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191</xdr:row>
      <xdr:rowOff>19050</xdr:rowOff>
    </xdr:from>
    <xdr:to>
      <xdr:col>2</xdr:col>
      <xdr:colOff>790575</xdr:colOff>
      <xdr:row>191</xdr:row>
      <xdr:rowOff>161925</xdr:rowOff>
    </xdr:to>
    <xdr:pic>
      <xdr:nvPicPr>
        <xdr:cNvPr id="35" name="40 Imagen">
          <a:hlinkClick r:id="rId6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70903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192</xdr:row>
      <xdr:rowOff>19050</xdr:rowOff>
    </xdr:from>
    <xdr:to>
      <xdr:col>2</xdr:col>
      <xdr:colOff>790575</xdr:colOff>
      <xdr:row>192</xdr:row>
      <xdr:rowOff>161925</xdr:rowOff>
    </xdr:to>
    <xdr:pic>
      <xdr:nvPicPr>
        <xdr:cNvPr id="36" name="41 Imagen">
          <a:hlinkClick r:id="rId6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72808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219</xdr:row>
      <xdr:rowOff>28575</xdr:rowOff>
    </xdr:from>
    <xdr:to>
      <xdr:col>2</xdr:col>
      <xdr:colOff>790575</xdr:colOff>
      <xdr:row>219</xdr:row>
      <xdr:rowOff>171450</xdr:rowOff>
    </xdr:to>
    <xdr:pic>
      <xdr:nvPicPr>
        <xdr:cNvPr id="37" name="43 Imagen">
          <a:hlinkClick r:id="rId7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4244340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226</xdr:row>
      <xdr:rowOff>19050</xdr:rowOff>
    </xdr:from>
    <xdr:to>
      <xdr:col>2</xdr:col>
      <xdr:colOff>790575</xdr:colOff>
      <xdr:row>226</xdr:row>
      <xdr:rowOff>161925</xdr:rowOff>
    </xdr:to>
    <xdr:pic>
      <xdr:nvPicPr>
        <xdr:cNvPr id="38" name="44 Imagen">
          <a:hlinkClick r:id="rId7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4376737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266</xdr:row>
      <xdr:rowOff>28575</xdr:rowOff>
    </xdr:from>
    <xdr:to>
      <xdr:col>2</xdr:col>
      <xdr:colOff>790575</xdr:colOff>
      <xdr:row>266</xdr:row>
      <xdr:rowOff>171450</xdr:rowOff>
    </xdr:to>
    <xdr:pic>
      <xdr:nvPicPr>
        <xdr:cNvPr id="39" name="45 Imagen">
          <a:hlinkClick r:id="rId7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514159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267</xdr:row>
      <xdr:rowOff>28575</xdr:rowOff>
    </xdr:from>
    <xdr:to>
      <xdr:col>2</xdr:col>
      <xdr:colOff>790575</xdr:colOff>
      <xdr:row>267</xdr:row>
      <xdr:rowOff>171450</xdr:rowOff>
    </xdr:to>
    <xdr:pic>
      <xdr:nvPicPr>
        <xdr:cNvPr id="40" name="46 Imagen">
          <a:hlinkClick r:id="rId7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516064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264</xdr:row>
      <xdr:rowOff>28575</xdr:rowOff>
    </xdr:from>
    <xdr:to>
      <xdr:col>2</xdr:col>
      <xdr:colOff>790575</xdr:colOff>
      <xdr:row>264</xdr:row>
      <xdr:rowOff>171450</xdr:rowOff>
    </xdr:to>
    <xdr:pic>
      <xdr:nvPicPr>
        <xdr:cNvPr id="41" name="47 Imagen">
          <a:hlinkClick r:id="rId7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510349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257</xdr:row>
      <xdr:rowOff>28575</xdr:rowOff>
    </xdr:from>
    <xdr:to>
      <xdr:col>2</xdr:col>
      <xdr:colOff>790575</xdr:colOff>
      <xdr:row>257</xdr:row>
      <xdr:rowOff>171450</xdr:rowOff>
    </xdr:to>
    <xdr:pic>
      <xdr:nvPicPr>
        <xdr:cNvPr id="42" name="48 Imagen">
          <a:hlinkClick r:id="rId8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497014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258</xdr:row>
      <xdr:rowOff>28575</xdr:rowOff>
    </xdr:from>
    <xdr:to>
      <xdr:col>2</xdr:col>
      <xdr:colOff>790575</xdr:colOff>
      <xdr:row>258</xdr:row>
      <xdr:rowOff>171450</xdr:rowOff>
    </xdr:to>
    <xdr:pic>
      <xdr:nvPicPr>
        <xdr:cNvPr id="43" name="49 Imagen">
          <a:hlinkClick r:id="rId8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498919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259</xdr:row>
      <xdr:rowOff>28575</xdr:rowOff>
    </xdr:from>
    <xdr:to>
      <xdr:col>2</xdr:col>
      <xdr:colOff>790575</xdr:colOff>
      <xdr:row>259</xdr:row>
      <xdr:rowOff>171450</xdr:rowOff>
    </xdr:to>
    <xdr:pic>
      <xdr:nvPicPr>
        <xdr:cNvPr id="44" name="50 Imagen">
          <a:hlinkClick r:id="rId8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500824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260</xdr:row>
      <xdr:rowOff>28575</xdr:rowOff>
    </xdr:from>
    <xdr:to>
      <xdr:col>2</xdr:col>
      <xdr:colOff>790575</xdr:colOff>
      <xdr:row>260</xdr:row>
      <xdr:rowOff>171450</xdr:rowOff>
    </xdr:to>
    <xdr:pic>
      <xdr:nvPicPr>
        <xdr:cNvPr id="45" name="51 Imagen">
          <a:hlinkClick r:id="rId8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502729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298</xdr:row>
      <xdr:rowOff>28575</xdr:rowOff>
    </xdr:from>
    <xdr:to>
      <xdr:col>2</xdr:col>
      <xdr:colOff>790575</xdr:colOff>
      <xdr:row>298</xdr:row>
      <xdr:rowOff>171450</xdr:rowOff>
    </xdr:to>
    <xdr:pic>
      <xdr:nvPicPr>
        <xdr:cNvPr id="46" name="52 Imagen">
          <a:hlinkClick r:id="rId8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575119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295</xdr:row>
      <xdr:rowOff>28575</xdr:rowOff>
    </xdr:from>
    <xdr:to>
      <xdr:col>2</xdr:col>
      <xdr:colOff>790575</xdr:colOff>
      <xdr:row>295</xdr:row>
      <xdr:rowOff>171450</xdr:rowOff>
    </xdr:to>
    <xdr:pic>
      <xdr:nvPicPr>
        <xdr:cNvPr id="47" name="53 Imagen">
          <a:hlinkClick r:id="rId9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569404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296</xdr:row>
      <xdr:rowOff>28575</xdr:rowOff>
    </xdr:from>
    <xdr:to>
      <xdr:col>2</xdr:col>
      <xdr:colOff>790575</xdr:colOff>
      <xdr:row>296</xdr:row>
      <xdr:rowOff>171450</xdr:rowOff>
    </xdr:to>
    <xdr:pic>
      <xdr:nvPicPr>
        <xdr:cNvPr id="48" name="54 Imagen">
          <a:hlinkClick r:id="rId9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571309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344</xdr:row>
      <xdr:rowOff>28575</xdr:rowOff>
    </xdr:from>
    <xdr:to>
      <xdr:col>2</xdr:col>
      <xdr:colOff>790575</xdr:colOff>
      <xdr:row>344</xdr:row>
      <xdr:rowOff>171450</xdr:rowOff>
    </xdr:to>
    <xdr:pic>
      <xdr:nvPicPr>
        <xdr:cNvPr id="49" name="55 Imagen">
          <a:hlinkClick r:id="rId9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662749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366</xdr:row>
      <xdr:rowOff>28575</xdr:rowOff>
    </xdr:from>
    <xdr:to>
      <xdr:col>2</xdr:col>
      <xdr:colOff>790575</xdr:colOff>
      <xdr:row>366</xdr:row>
      <xdr:rowOff>171450</xdr:rowOff>
    </xdr:to>
    <xdr:pic>
      <xdr:nvPicPr>
        <xdr:cNvPr id="50" name="56 Imagen">
          <a:hlinkClick r:id="rId9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704659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480</xdr:row>
      <xdr:rowOff>0</xdr:rowOff>
    </xdr:from>
    <xdr:to>
      <xdr:col>2</xdr:col>
      <xdr:colOff>790575</xdr:colOff>
      <xdr:row>480</xdr:row>
      <xdr:rowOff>142875</xdr:rowOff>
    </xdr:to>
    <xdr:pic>
      <xdr:nvPicPr>
        <xdr:cNvPr id="51" name="57 Imagen">
          <a:hlinkClick r:id="rId9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9219247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790575</xdr:colOff>
      <xdr:row>9</xdr:row>
      <xdr:rowOff>161925</xdr:rowOff>
    </xdr:to>
    <xdr:pic>
      <xdr:nvPicPr>
        <xdr:cNvPr id="52" name="61 Imagen">
          <a:hlinkClick r:id="rId10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409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790575</xdr:colOff>
      <xdr:row>9</xdr:row>
      <xdr:rowOff>161925</xdr:rowOff>
    </xdr:to>
    <xdr:pic>
      <xdr:nvPicPr>
        <xdr:cNvPr id="53" name="62 Imagen">
          <a:hlinkClick r:id="rId10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409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102</xdr:row>
      <xdr:rowOff>19050</xdr:rowOff>
    </xdr:from>
    <xdr:to>
      <xdr:col>2</xdr:col>
      <xdr:colOff>790575</xdr:colOff>
      <xdr:row>102</xdr:row>
      <xdr:rowOff>161925</xdr:rowOff>
    </xdr:to>
    <xdr:pic>
      <xdr:nvPicPr>
        <xdr:cNvPr id="54" name="65 Imagen">
          <a:hlinkClick r:id="rId10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0126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102</xdr:row>
      <xdr:rowOff>19050</xdr:rowOff>
    </xdr:from>
    <xdr:to>
      <xdr:col>2</xdr:col>
      <xdr:colOff>790575</xdr:colOff>
      <xdr:row>102</xdr:row>
      <xdr:rowOff>161925</xdr:rowOff>
    </xdr:to>
    <xdr:pic>
      <xdr:nvPicPr>
        <xdr:cNvPr id="55" name="66 Imagen">
          <a:hlinkClick r:id="rId10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0126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103</xdr:row>
      <xdr:rowOff>19050</xdr:rowOff>
    </xdr:from>
    <xdr:to>
      <xdr:col>2</xdr:col>
      <xdr:colOff>790575</xdr:colOff>
      <xdr:row>103</xdr:row>
      <xdr:rowOff>161925</xdr:rowOff>
    </xdr:to>
    <xdr:pic>
      <xdr:nvPicPr>
        <xdr:cNvPr id="56" name="67 Imagen">
          <a:hlinkClick r:id="rId10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0316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193</xdr:row>
      <xdr:rowOff>19050</xdr:rowOff>
    </xdr:from>
    <xdr:to>
      <xdr:col>2</xdr:col>
      <xdr:colOff>790575</xdr:colOff>
      <xdr:row>193</xdr:row>
      <xdr:rowOff>161925</xdr:rowOff>
    </xdr:to>
    <xdr:pic>
      <xdr:nvPicPr>
        <xdr:cNvPr id="57" name="70 Imagen">
          <a:hlinkClick r:id="rId11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37471350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134</xdr:row>
      <xdr:rowOff>19050</xdr:rowOff>
    </xdr:from>
    <xdr:to>
      <xdr:col>2</xdr:col>
      <xdr:colOff>790575</xdr:colOff>
      <xdr:row>134</xdr:row>
      <xdr:rowOff>161925</xdr:rowOff>
    </xdr:to>
    <xdr:pic>
      <xdr:nvPicPr>
        <xdr:cNvPr id="58" name="59 Imagen">
          <a:hlinkClick r:id="rId11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6222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135</xdr:row>
      <xdr:rowOff>19050</xdr:rowOff>
    </xdr:from>
    <xdr:to>
      <xdr:col>2</xdr:col>
      <xdr:colOff>790575</xdr:colOff>
      <xdr:row>135</xdr:row>
      <xdr:rowOff>161925</xdr:rowOff>
    </xdr:to>
    <xdr:pic>
      <xdr:nvPicPr>
        <xdr:cNvPr id="59" name="60 Imagen">
          <a:hlinkClick r:id="rId1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6412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136</xdr:row>
      <xdr:rowOff>19050</xdr:rowOff>
    </xdr:from>
    <xdr:to>
      <xdr:col>2</xdr:col>
      <xdr:colOff>790575</xdr:colOff>
      <xdr:row>136</xdr:row>
      <xdr:rowOff>161925</xdr:rowOff>
    </xdr:to>
    <xdr:pic>
      <xdr:nvPicPr>
        <xdr:cNvPr id="60" name="63 Imagen">
          <a:hlinkClick r:id="rId1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6603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137</xdr:row>
      <xdr:rowOff>19050</xdr:rowOff>
    </xdr:from>
    <xdr:to>
      <xdr:col>2</xdr:col>
      <xdr:colOff>790575</xdr:colOff>
      <xdr:row>137</xdr:row>
      <xdr:rowOff>161925</xdr:rowOff>
    </xdr:to>
    <xdr:pic>
      <xdr:nvPicPr>
        <xdr:cNvPr id="61" name="64 Imagen">
          <a:hlinkClick r:id="rId11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6793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138</xdr:row>
      <xdr:rowOff>19050</xdr:rowOff>
    </xdr:from>
    <xdr:to>
      <xdr:col>2</xdr:col>
      <xdr:colOff>790575</xdr:colOff>
      <xdr:row>138</xdr:row>
      <xdr:rowOff>161925</xdr:rowOff>
    </xdr:to>
    <xdr:pic>
      <xdr:nvPicPr>
        <xdr:cNvPr id="62" name="68 Imagen">
          <a:hlinkClick r:id="rId12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6984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139</xdr:row>
      <xdr:rowOff>19050</xdr:rowOff>
    </xdr:from>
    <xdr:to>
      <xdr:col>2</xdr:col>
      <xdr:colOff>790575</xdr:colOff>
      <xdr:row>139</xdr:row>
      <xdr:rowOff>161925</xdr:rowOff>
    </xdr:to>
    <xdr:pic>
      <xdr:nvPicPr>
        <xdr:cNvPr id="63" name="69 Imagen">
          <a:hlinkClick r:id="rId12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7174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140</xdr:row>
      <xdr:rowOff>19050</xdr:rowOff>
    </xdr:from>
    <xdr:to>
      <xdr:col>2</xdr:col>
      <xdr:colOff>790575</xdr:colOff>
      <xdr:row>140</xdr:row>
      <xdr:rowOff>161925</xdr:rowOff>
    </xdr:to>
    <xdr:pic>
      <xdr:nvPicPr>
        <xdr:cNvPr id="64" name="71 Imagen">
          <a:hlinkClick r:id="rId12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7365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141</xdr:row>
      <xdr:rowOff>19050</xdr:rowOff>
    </xdr:from>
    <xdr:to>
      <xdr:col>2</xdr:col>
      <xdr:colOff>790575</xdr:colOff>
      <xdr:row>141</xdr:row>
      <xdr:rowOff>161925</xdr:rowOff>
    </xdr:to>
    <xdr:pic>
      <xdr:nvPicPr>
        <xdr:cNvPr id="65" name="72 Imagen">
          <a:hlinkClick r:id="rId12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7555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142</xdr:row>
      <xdr:rowOff>19050</xdr:rowOff>
    </xdr:from>
    <xdr:to>
      <xdr:col>2</xdr:col>
      <xdr:colOff>790575</xdr:colOff>
      <xdr:row>142</xdr:row>
      <xdr:rowOff>161925</xdr:rowOff>
    </xdr:to>
    <xdr:pic>
      <xdr:nvPicPr>
        <xdr:cNvPr id="66" name="73 Imagen">
          <a:hlinkClick r:id="rId12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7746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143</xdr:row>
      <xdr:rowOff>19050</xdr:rowOff>
    </xdr:from>
    <xdr:to>
      <xdr:col>2</xdr:col>
      <xdr:colOff>790575</xdr:colOff>
      <xdr:row>143</xdr:row>
      <xdr:rowOff>161925</xdr:rowOff>
    </xdr:to>
    <xdr:pic>
      <xdr:nvPicPr>
        <xdr:cNvPr id="67" name="74 Imagen">
          <a:hlinkClick r:id="rId13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7936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144</xdr:row>
      <xdr:rowOff>19050</xdr:rowOff>
    </xdr:from>
    <xdr:to>
      <xdr:col>2</xdr:col>
      <xdr:colOff>790575</xdr:colOff>
      <xdr:row>144</xdr:row>
      <xdr:rowOff>161925</xdr:rowOff>
    </xdr:to>
    <xdr:pic>
      <xdr:nvPicPr>
        <xdr:cNvPr id="68" name="75 Imagen">
          <a:hlinkClick r:id="rId13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8127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145</xdr:row>
      <xdr:rowOff>19050</xdr:rowOff>
    </xdr:from>
    <xdr:to>
      <xdr:col>2</xdr:col>
      <xdr:colOff>790575</xdr:colOff>
      <xdr:row>145</xdr:row>
      <xdr:rowOff>161925</xdr:rowOff>
    </xdr:to>
    <xdr:pic>
      <xdr:nvPicPr>
        <xdr:cNvPr id="69" name="76 Imagen">
          <a:hlinkClick r:id="rId13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8317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146</xdr:row>
      <xdr:rowOff>19050</xdr:rowOff>
    </xdr:from>
    <xdr:to>
      <xdr:col>2</xdr:col>
      <xdr:colOff>790575</xdr:colOff>
      <xdr:row>146</xdr:row>
      <xdr:rowOff>161925</xdr:rowOff>
    </xdr:to>
    <xdr:pic>
      <xdr:nvPicPr>
        <xdr:cNvPr id="70" name="77 Imagen">
          <a:hlinkClick r:id="rId13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8508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147</xdr:row>
      <xdr:rowOff>19050</xdr:rowOff>
    </xdr:from>
    <xdr:to>
      <xdr:col>2</xdr:col>
      <xdr:colOff>790575</xdr:colOff>
      <xdr:row>147</xdr:row>
      <xdr:rowOff>161925</xdr:rowOff>
    </xdr:to>
    <xdr:pic>
      <xdr:nvPicPr>
        <xdr:cNvPr id="71" name="78 Imagen">
          <a:hlinkClick r:id="rId13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8698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148</xdr:row>
      <xdr:rowOff>19050</xdr:rowOff>
    </xdr:from>
    <xdr:to>
      <xdr:col>2</xdr:col>
      <xdr:colOff>790575</xdr:colOff>
      <xdr:row>148</xdr:row>
      <xdr:rowOff>161925</xdr:rowOff>
    </xdr:to>
    <xdr:pic>
      <xdr:nvPicPr>
        <xdr:cNvPr id="72" name="79 Imagen">
          <a:hlinkClick r:id="rId14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88893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149</xdr:row>
      <xdr:rowOff>19050</xdr:rowOff>
    </xdr:from>
    <xdr:to>
      <xdr:col>2</xdr:col>
      <xdr:colOff>790575</xdr:colOff>
      <xdr:row>149</xdr:row>
      <xdr:rowOff>161925</xdr:rowOff>
    </xdr:to>
    <xdr:pic>
      <xdr:nvPicPr>
        <xdr:cNvPr id="73" name="80 Imagen">
          <a:hlinkClick r:id="rId14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29079825"/>
          <a:ext cx="7905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AB724"/>
  <sheetViews>
    <sheetView tabSelected="1" workbookViewId="0" topLeftCell="A1">
      <selection activeCell="A1" sqref="A1"/>
    </sheetView>
  </sheetViews>
  <sheetFormatPr defaultColWidth="10.28125" defaultRowHeight="15"/>
  <cols>
    <col min="1" max="1" width="0.71875" style="1" customWidth="1"/>
    <col min="2" max="2" width="14.421875" style="2" customWidth="1"/>
    <col min="3" max="3" width="12.8515625" style="2" customWidth="1"/>
    <col min="4" max="4" width="107.140625" style="3" customWidth="1"/>
    <col min="5" max="5" width="16.7109375" style="4" customWidth="1"/>
    <col min="6" max="6" width="2.57421875" style="5" customWidth="1"/>
    <col min="7" max="14" width="3.8515625" style="6" customWidth="1"/>
    <col min="15" max="15" width="13.140625" style="7" customWidth="1"/>
    <col min="16" max="16" width="2.140625" style="1" customWidth="1"/>
    <col min="17" max="17" width="19.28125" style="7" customWidth="1"/>
    <col min="18" max="19" width="11.421875" style="1" customWidth="1"/>
    <col min="20" max="20" width="10.7109375" style="0" customWidth="1"/>
    <col min="21" max="21" width="11.421875" style="8" customWidth="1"/>
    <col min="22" max="22" width="11.57421875" style="9" customWidth="1"/>
    <col min="23" max="23" width="11.421875" style="10" customWidth="1"/>
    <col min="24" max="25" width="11.421875" style="5" customWidth="1"/>
    <col min="26" max="27" width="11.421875" style="9" customWidth="1"/>
    <col min="28" max="16384" width="11.421875" style="1" customWidth="1"/>
  </cols>
  <sheetData>
    <row r="1" ht="7.5" customHeight="1">
      <c r="W1" s="11">
        <v>0</v>
      </c>
    </row>
    <row r="2" spans="2:27" ht="27" customHeight="1">
      <c r="B2" s="12"/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15">
        <f ca="1">TODAY()</f>
        <v>43622</v>
      </c>
      <c r="R2" s="15"/>
      <c r="U2" s="16"/>
      <c r="V2" s="17"/>
      <c r="W2" s="11">
        <v>0.15</v>
      </c>
      <c r="X2" s="18" t="s">
        <v>1</v>
      </c>
      <c r="Y2" s="18" t="s">
        <v>2</v>
      </c>
      <c r="Z2" s="17"/>
      <c r="AA2" s="17"/>
    </row>
    <row r="3" spans="2:27" ht="18.75" customHeight="1">
      <c r="B3" s="19"/>
      <c r="C3" s="20" t="s">
        <v>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U3" s="16"/>
      <c r="V3" s="17"/>
      <c r="W3" s="11">
        <v>0.2</v>
      </c>
      <c r="X3" s="22">
        <v>1</v>
      </c>
      <c r="Y3" s="22">
        <v>1</v>
      </c>
      <c r="Z3" s="17"/>
      <c r="AA3" s="17"/>
    </row>
    <row r="4" spans="2:27" ht="32.25" customHeight="1">
      <c r="B4" s="19"/>
      <c r="C4" s="23" t="s">
        <v>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U4" s="16"/>
      <c r="V4" s="17"/>
      <c r="W4" s="11">
        <v>0.25</v>
      </c>
      <c r="X4" s="25"/>
      <c r="Y4" s="25"/>
      <c r="Z4" s="17"/>
      <c r="AA4" s="17"/>
    </row>
    <row r="5" spans="2:27" ht="30.75" customHeight="1">
      <c r="B5" s="19"/>
      <c r="C5" s="26"/>
      <c r="D5" s="27" t="s">
        <v>5</v>
      </c>
      <c r="E5" s="28">
        <v>0.15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  <c r="Q5" s="31"/>
      <c r="U5" s="16"/>
      <c r="V5" s="17"/>
      <c r="W5" s="11">
        <v>0.2800000000000001</v>
      </c>
      <c r="X5" s="25"/>
      <c r="Y5" s="25"/>
      <c r="Z5" s="17"/>
      <c r="AA5" s="17"/>
    </row>
    <row r="6" spans="2:27" ht="25.5" customHeight="1">
      <c r="B6" s="32" t="s">
        <v>6</v>
      </c>
      <c r="C6" s="33"/>
      <c r="D6" s="34" t="s">
        <v>7</v>
      </c>
      <c r="E6" s="35" t="s">
        <v>8</v>
      </c>
      <c r="F6" s="36"/>
      <c r="G6" s="37" t="s">
        <v>9</v>
      </c>
      <c r="H6" s="37"/>
      <c r="I6" s="37"/>
      <c r="J6" s="37"/>
      <c r="K6" s="37"/>
      <c r="L6" s="37"/>
      <c r="M6" s="37"/>
      <c r="N6" s="37"/>
      <c r="O6" s="38" t="s">
        <v>10</v>
      </c>
      <c r="Q6" s="39" t="s">
        <v>11</v>
      </c>
      <c r="R6" s="35" t="s">
        <v>12</v>
      </c>
      <c r="U6" s="16"/>
      <c r="V6" s="17"/>
      <c r="W6" s="11">
        <v>0.30000000000000004</v>
      </c>
      <c r="X6" s="25"/>
      <c r="Y6" s="25"/>
      <c r="Z6" s="17"/>
      <c r="AA6" s="17"/>
    </row>
    <row r="7" spans="2:23" ht="16.5" customHeight="1">
      <c r="B7" s="40" t="s">
        <v>13</v>
      </c>
      <c r="C7" s="40"/>
      <c r="D7" s="40"/>
      <c r="E7" s="40"/>
      <c r="G7" s="41"/>
      <c r="H7" s="41"/>
      <c r="I7" s="41"/>
      <c r="J7" s="41"/>
      <c r="K7" s="41"/>
      <c r="L7" s="41"/>
      <c r="M7" s="41"/>
      <c r="N7" s="41"/>
      <c r="O7" s="41"/>
      <c r="Q7" s="40"/>
      <c r="R7" s="40"/>
      <c r="W7" s="11">
        <v>0.32</v>
      </c>
    </row>
    <row r="8" spans="2:23" ht="15" customHeight="1">
      <c r="B8" s="42"/>
      <c r="C8" s="43"/>
      <c r="D8" s="44" t="s">
        <v>14</v>
      </c>
      <c r="E8" s="45"/>
      <c r="G8" s="46"/>
      <c r="H8" s="47"/>
      <c r="I8" s="47"/>
      <c r="J8" s="47"/>
      <c r="K8" s="47"/>
      <c r="L8" s="47"/>
      <c r="M8" s="47"/>
      <c r="N8" s="47"/>
      <c r="O8" s="48"/>
      <c r="Q8" s="49"/>
      <c r="R8" s="45"/>
      <c r="W8" s="11">
        <v>0.35</v>
      </c>
    </row>
    <row r="9" spans="2:24" ht="15" customHeight="1">
      <c r="B9" s="50">
        <v>197089</v>
      </c>
      <c r="C9" s="51"/>
      <c r="D9" s="52" t="s">
        <v>15</v>
      </c>
      <c r="E9" s="53">
        <f aca="true" t="shared" si="0" ref="E9:E11">(W9-W9*$E$5)</f>
        <v>2321.2453846153844</v>
      </c>
      <c r="F9" s="54">
        <f aca="true" t="shared" si="1" ref="F9:F13">G9</f>
        <v>0</v>
      </c>
      <c r="G9" s="55"/>
      <c r="H9" s="55"/>
      <c r="I9" s="55"/>
      <c r="J9" s="55"/>
      <c r="K9" s="55"/>
      <c r="L9" s="55"/>
      <c r="M9" s="55"/>
      <c r="N9" s="55"/>
      <c r="O9" s="56">
        <f aca="true" t="shared" si="2" ref="O9:O11">E9*F9</f>
        <v>0</v>
      </c>
      <c r="Q9" s="57">
        <f aca="true" t="shared" si="3" ref="Q9:Q11">X9</f>
        <v>3267</v>
      </c>
      <c r="R9" s="53">
        <f aca="true" t="shared" si="4" ref="R9:R11">Q9/E9</f>
        <v>1.407434139299892</v>
      </c>
      <c r="W9" s="10">
        <v>2730.8769230769226</v>
      </c>
      <c r="X9" s="58">
        <v>3267</v>
      </c>
    </row>
    <row r="10" spans="2:24" ht="15" customHeight="1">
      <c r="B10" s="50">
        <v>197228</v>
      </c>
      <c r="C10" s="51"/>
      <c r="D10" s="52" t="s">
        <v>16</v>
      </c>
      <c r="E10" s="53">
        <f t="shared" si="0"/>
        <v>2744.0379999999996</v>
      </c>
      <c r="F10" s="54">
        <f t="shared" si="1"/>
        <v>0</v>
      </c>
      <c r="G10" s="55"/>
      <c r="H10" s="55"/>
      <c r="I10" s="55"/>
      <c r="J10" s="55"/>
      <c r="K10" s="55"/>
      <c r="L10" s="55"/>
      <c r="M10" s="55"/>
      <c r="N10" s="55"/>
      <c r="O10" s="56">
        <f t="shared" si="2"/>
        <v>0</v>
      </c>
      <c r="Q10" s="57">
        <f t="shared" si="3"/>
        <v>3509</v>
      </c>
      <c r="R10" s="53">
        <f t="shared" si="4"/>
        <v>1.2787723785166243</v>
      </c>
      <c r="W10" s="10">
        <v>3228.28</v>
      </c>
      <c r="X10" s="58">
        <v>3509</v>
      </c>
    </row>
    <row r="11" spans="2:24" ht="15" customHeight="1">
      <c r="B11" s="50">
        <v>265365</v>
      </c>
      <c r="C11" s="59" t="s">
        <v>17</v>
      </c>
      <c r="D11" s="52" t="s">
        <v>18</v>
      </c>
      <c r="E11" s="53">
        <f t="shared" si="0"/>
        <v>2725.1030512820507</v>
      </c>
      <c r="F11" s="54">
        <f t="shared" si="1"/>
        <v>0</v>
      </c>
      <c r="G11" s="60"/>
      <c r="H11" s="60"/>
      <c r="I11" s="60"/>
      <c r="J11" s="60"/>
      <c r="K11" s="60"/>
      <c r="L11" s="60"/>
      <c r="M11" s="60"/>
      <c r="N11" s="60"/>
      <c r="O11" s="56">
        <f t="shared" si="2"/>
        <v>0</v>
      </c>
      <c r="Q11" s="57">
        <f t="shared" si="3"/>
        <v>3690.5</v>
      </c>
      <c r="R11" s="53">
        <f t="shared" si="4"/>
        <v>1.3542607125494828</v>
      </c>
      <c r="W11" s="10">
        <v>3206.003589743589</v>
      </c>
      <c r="X11" s="58">
        <v>3690.5</v>
      </c>
    </row>
    <row r="12" spans="2:24" ht="15" customHeight="1">
      <c r="B12" s="61"/>
      <c r="C12" s="43"/>
      <c r="D12" s="44" t="s">
        <v>19</v>
      </c>
      <c r="E12" s="62"/>
      <c r="F12" s="54">
        <f t="shared" si="1"/>
        <v>0</v>
      </c>
      <c r="G12" s="63"/>
      <c r="H12" s="64"/>
      <c r="I12" s="64"/>
      <c r="J12" s="64"/>
      <c r="K12" s="64"/>
      <c r="L12" s="64"/>
      <c r="M12" s="64"/>
      <c r="N12" s="64"/>
      <c r="O12" s="48"/>
      <c r="Q12" s="49"/>
      <c r="R12" s="62"/>
      <c r="W12" s="10">
        <v>1.21</v>
      </c>
      <c r="X12" s="58">
        <v>1.21</v>
      </c>
    </row>
    <row r="13" spans="2:24" ht="15" customHeight="1">
      <c r="B13" s="50">
        <v>179106</v>
      </c>
      <c r="C13" s="51"/>
      <c r="D13" s="52" t="s">
        <v>20</v>
      </c>
      <c r="E13" s="53">
        <f aca="true" t="shared" si="5" ref="E13:E14">(W13-W13*$E$5)</f>
        <v>12.10824779881993</v>
      </c>
      <c r="F13" s="54">
        <f t="shared" si="1"/>
        <v>0</v>
      </c>
      <c r="G13" s="55"/>
      <c r="H13" s="55"/>
      <c r="I13" s="55"/>
      <c r="J13" s="55"/>
      <c r="K13" s="55"/>
      <c r="L13" s="55"/>
      <c r="M13" s="55"/>
      <c r="N13" s="55"/>
      <c r="O13" s="56">
        <f aca="true" t="shared" si="6" ref="O13:O14">E13*F13</f>
        <v>0</v>
      </c>
      <c r="Q13" s="57">
        <f aca="true" t="shared" si="7" ref="Q13:Q14">X13</f>
        <v>16.056499971233503</v>
      </c>
      <c r="R13" s="53">
        <f aca="true" t="shared" si="8" ref="R13:R14">Q13/E13</f>
        <v>1.3260795647738866</v>
      </c>
      <c r="W13" s="10">
        <v>14.244997410376389</v>
      </c>
      <c r="X13" s="58">
        <v>16.056499971233503</v>
      </c>
    </row>
    <row r="14" spans="2:24" ht="15" customHeight="1">
      <c r="B14" s="50">
        <v>110001</v>
      </c>
      <c r="C14" s="51"/>
      <c r="D14" s="52" t="s">
        <v>21</v>
      </c>
      <c r="E14" s="53">
        <f t="shared" si="5"/>
        <v>35.208186046511635</v>
      </c>
      <c r="F14" s="54">
        <f>SUM(G14:L14)</f>
        <v>0</v>
      </c>
      <c r="G14" s="65"/>
      <c r="H14" s="65"/>
      <c r="I14" s="66"/>
      <c r="J14" s="66"/>
      <c r="K14" s="67"/>
      <c r="L14" s="67"/>
      <c r="M14" s="68"/>
      <c r="N14" s="68"/>
      <c r="O14" s="56">
        <f t="shared" si="6"/>
        <v>0</v>
      </c>
      <c r="Q14" s="57">
        <f t="shared" si="7"/>
        <v>38.72</v>
      </c>
      <c r="R14" s="53">
        <f t="shared" si="8"/>
        <v>1.0997442455242965</v>
      </c>
      <c r="W14" s="10">
        <v>41.421395348837216</v>
      </c>
      <c r="X14" s="58">
        <v>38.72</v>
      </c>
    </row>
    <row r="15" spans="2:24" ht="15" customHeight="1">
      <c r="B15" s="69"/>
      <c r="C15" s="70"/>
      <c r="D15" s="44" t="s">
        <v>22</v>
      </c>
      <c r="E15" s="71"/>
      <c r="F15" s="54">
        <f aca="true" t="shared" si="9" ref="F15:F17">G15</f>
        <v>0</v>
      </c>
      <c r="G15" s="63"/>
      <c r="H15" s="64"/>
      <c r="I15" s="64"/>
      <c r="J15" s="64"/>
      <c r="K15" s="64"/>
      <c r="L15" s="64"/>
      <c r="M15" s="64"/>
      <c r="N15" s="64"/>
      <c r="O15" s="72"/>
      <c r="Q15" s="49"/>
      <c r="R15" s="71"/>
      <c r="W15" s="10">
        <v>1.21</v>
      </c>
      <c r="X15" s="58">
        <v>1.21</v>
      </c>
    </row>
    <row r="16" spans="2:24" ht="15" customHeight="1">
      <c r="B16" s="50">
        <v>265340</v>
      </c>
      <c r="C16" s="51"/>
      <c r="D16" s="52" t="s">
        <v>23</v>
      </c>
      <c r="E16" s="53">
        <f aca="true" t="shared" si="10" ref="E16:E18">(W16-W16*$E$5)</f>
        <v>271.6038834951456</v>
      </c>
      <c r="F16" s="54">
        <f t="shared" si="9"/>
        <v>0</v>
      </c>
      <c r="G16" s="55"/>
      <c r="H16" s="55"/>
      <c r="I16" s="55"/>
      <c r="J16" s="55"/>
      <c r="K16" s="55"/>
      <c r="L16" s="55"/>
      <c r="M16" s="55"/>
      <c r="N16" s="55"/>
      <c r="O16" s="56">
        <f aca="true" t="shared" si="11" ref="O16:O18">E16*F16</f>
        <v>0</v>
      </c>
      <c r="Q16" s="57">
        <f aca="true" t="shared" si="12" ref="Q16:Q18">X16</f>
        <v>411.4</v>
      </c>
      <c r="R16" s="73">
        <f aca="true" t="shared" si="13" ref="R16:R18">Q16/E16</f>
        <v>1.5147058823529411</v>
      </c>
      <c r="W16" s="10">
        <v>319.5339805825243</v>
      </c>
      <c r="X16" s="58">
        <v>411.4</v>
      </c>
    </row>
    <row r="17" spans="2:24" ht="15" customHeight="1">
      <c r="B17" s="50">
        <v>265341</v>
      </c>
      <c r="C17" s="51"/>
      <c r="D17" s="52" t="s">
        <v>24</v>
      </c>
      <c r="E17" s="53">
        <f t="shared" si="10"/>
        <v>383.4407766990292</v>
      </c>
      <c r="F17" s="54">
        <f t="shared" si="9"/>
        <v>0</v>
      </c>
      <c r="G17" s="55"/>
      <c r="H17" s="55"/>
      <c r="I17" s="55"/>
      <c r="J17" s="55"/>
      <c r="K17" s="55"/>
      <c r="L17" s="55"/>
      <c r="M17" s="55"/>
      <c r="N17" s="55"/>
      <c r="O17" s="56">
        <f t="shared" si="11"/>
        <v>0</v>
      </c>
      <c r="Q17" s="57">
        <f t="shared" si="12"/>
        <v>580.8</v>
      </c>
      <c r="R17" s="73">
        <f t="shared" si="13"/>
        <v>1.514705882352941</v>
      </c>
      <c r="W17" s="10">
        <v>451.10679611650494</v>
      </c>
      <c r="X17" s="58">
        <v>580.8</v>
      </c>
    </row>
    <row r="18" spans="2:24" ht="15" customHeight="1">
      <c r="B18" s="51">
        <v>265339</v>
      </c>
      <c r="C18" s="51"/>
      <c r="D18" s="52" t="s">
        <v>25</v>
      </c>
      <c r="E18" s="53">
        <f t="shared" si="10"/>
        <v>635.2781395348836</v>
      </c>
      <c r="F18" s="54">
        <f>SUM(G18:N18)</f>
        <v>0</v>
      </c>
      <c r="G18" s="74"/>
      <c r="H18" s="74"/>
      <c r="I18" s="74"/>
      <c r="J18" s="74"/>
      <c r="K18" s="75"/>
      <c r="L18" s="75"/>
      <c r="M18" s="75"/>
      <c r="N18" s="75"/>
      <c r="O18" s="56">
        <f t="shared" si="11"/>
        <v>0</v>
      </c>
      <c r="Q18" s="57">
        <f t="shared" si="12"/>
        <v>968</v>
      </c>
      <c r="R18" s="73">
        <f t="shared" si="13"/>
        <v>1.5237420269312547</v>
      </c>
      <c r="W18" s="10">
        <v>747.3860465116278</v>
      </c>
      <c r="X18" s="58">
        <v>968</v>
      </c>
    </row>
    <row r="19" spans="2:24" ht="15" customHeight="1">
      <c r="B19" s="69"/>
      <c r="C19" s="70"/>
      <c r="D19" s="44" t="s">
        <v>26</v>
      </c>
      <c r="E19" s="71"/>
      <c r="F19" s="54">
        <f aca="true" t="shared" si="14" ref="F19:F105">G19</f>
        <v>0</v>
      </c>
      <c r="G19" s="63"/>
      <c r="H19" s="64"/>
      <c r="I19" s="64"/>
      <c r="J19" s="64"/>
      <c r="K19" s="64"/>
      <c r="L19" s="64"/>
      <c r="M19" s="64"/>
      <c r="N19" s="64"/>
      <c r="O19" s="72"/>
      <c r="Q19" s="49"/>
      <c r="R19" s="71"/>
      <c r="W19" s="10">
        <v>1.21</v>
      </c>
      <c r="X19" s="58">
        <v>1.21</v>
      </c>
    </row>
    <row r="20" spans="2:27" s="76" customFormat="1" ht="15" customHeight="1">
      <c r="B20" s="50">
        <v>366019</v>
      </c>
      <c r="C20" s="51"/>
      <c r="D20" s="52" t="s">
        <v>27</v>
      </c>
      <c r="E20" s="53">
        <f aca="true" t="shared" si="15" ref="E20:E28">(W20-W20*$E$5)*1.1</f>
        <v>43.395673821296306</v>
      </c>
      <c r="F20" s="54">
        <f t="shared" si="14"/>
        <v>0</v>
      </c>
      <c r="G20" s="55"/>
      <c r="H20" s="55"/>
      <c r="I20" s="55"/>
      <c r="J20" s="55"/>
      <c r="K20" s="55"/>
      <c r="L20" s="55"/>
      <c r="M20" s="55"/>
      <c r="N20" s="55"/>
      <c r="O20" s="56">
        <f aca="true" t="shared" si="16" ref="O20:O28">E20*F20</f>
        <v>0</v>
      </c>
      <c r="Q20" s="57">
        <f aca="true" t="shared" si="17" ref="Q20:Q28">X20</f>
        <v>47.890589999999996</v>
      </c>
      <c r="R20" s="73">
        <f aca="true" t="shared" si="18" ref="R20:R28">Q20/E20</f>
        <v>1.1035798222010282</v>
      </c>
      <c r="U20" s="77"/>
      <c r="V20" s="78"/>
      <c r="W20" s="10">
        <v>46.412485370370376</v>
      </c>
      <c r="X20" s="58">
        <v>47.890589999999996</v>
      </c>
      <c r="Y20" s="79"/>
      <c r="Z20" s="78"/>
      <c r="AA20" s="78"/>
    </row>
    <row r="21" spans="2:24" ht="15" customHeight="1">
      <c r="B21" s="50">
        <v>366020</v>
      </c>
      <c r="C21" s="51"/>
      <c r="D21" s="52" t="s">
        <v>28</v>
      </c>
      <c r="E21" s="53">
        <f t="shared" si="15"/>
        <v>51.8184628330247</v>
      </c>
      <c r="F21" s="54">
        <f t="shared" si="14"/>
        <v>0</v>
      </c>
      <c r="G21" s="55"/>
      <c r="H21" s="55"/>
      <c r="I21" s="55"/>
      <c r="J21" s="55"/>
      <c r="K21" s="55"/>
      <c r="L21" s="55"/>
      <c r="M21" s="55"/>
      <c r="N21" s="55"/>
      <c r="O21" s="56">
        <f t="shared" si="16"/>
        <v>0</v>
      </c>
      <c r="Q21" s="57">
        <f t="shared" si="17"/>
        <v>57.18581</v>
      </c>
      <c r="R21" s="73">
        <f t="shared" si="18"/>
        <v>1.1035798222010285</v>
      </c>
      <c r="W21" s="10">
        <v>55.42081586419753</v>
      </c>
      <c r="X21" s="58">
        <v>57.18581</v>
      </c>
    </row>
    <row r="22" spans="2:24" ht="15" customHeight="1">
      <c r="B22" s="50">
        <v>366021</v>
      </c>
      <c r="C22" s="51"/>
      <c r="D22" s="52" t="s">
        <v>29</v>
      </c>
      <c r="E22" s="53">
        <f t="shared" si="15"/>
        <v>54.74812857623457</v>
      </c>
      <c r="F22" s="54">
        <f t="shared" si="14"/>
        <v>0</v>
      </c>
      <c r="G22" s="55"/>
      <c r="H22" s="55"/>
      <c r="I22" s="55"/>
      <c r="J22" s="55"/>
      <c r="K22" s="55"/>
      <c r="L22" s="55"/>
      <c r="M22" s="55"/>
      <c r="N22" s="55"/>
      <c r="O22" s="56">
        <f t="shared" si="16"/>
        <v>0</v>
      </c>
      <c r="Q22" s="57">
        <f t="shared" si="17"/>
        <v>60.41892999999999</v>
      </c>
      <c r="R22" s="73">
        <f t="shared" si="18"/>
        <v>1.1035798222010285</v>
      </c>
      <c r="W22" s="10">
        <v>58.55414820987654</v>
      </c>
      <c r="X22" s="58">
        <v>60.41892999999999</v>
      </c>
    </row>
    <row r="23" spans="2:24" ht="15" customHeight="1">
      <c r="B23" s="50">
        <v>366022</v>
      </c>
      <c r="C23" s="51"/>
      <c r="D23" s="52" t="s">
        <v>30</v>
      </c>
      <c r="E23" s="53">
        <f t="shared" si="15"/>
        <v>83.31236957253087</v>
      </c>
      <c r="F23" s="54">
        <f t="shared" si="14"/>
        <v>0</v>
      </c>
      <c r="G23" s="55"/>
      <c r="H23" s="55"/>
      <c r="I23" s="55"/>
      <c r="J23" s="55"/>
      <c r="K23" s="55"/>
      <c r="L23" s="55"/>
      <c r="M23" s="55"/>
      <c r="N23" s="55"/>
      <c r="O23" s="56">
        <f t="shared" si="16"/>
        <v>0</v>
      </c>
      <c r="Q23" s="57">
        <f t="shared" si="17"/>
        <v>91.94185</v>
      </c>
      <c r="R23" s="73">
        <f t="shared" si="18"/>
        <v>1.1035798222010287</v>
      </c>
      <c r="W23" s="10">
        <v>89.10413858024691</v>
      </c>
      <c r="X23" s="58">
        <v>91.94185</v>
      </c>
    </row>
    <row r="24" spans="2:24" ht="15" customHeight="1">
      <c r="B24" s="50">
        <v>366023</v>
      </c>
      <c r="C24" s="51"/>
      <c r="D24" s="52" t="s">
        <v>31</v>
      </c>
      <c r="E24" s="53">
        <f t="shared" si="15"/>
        <v>64.08643813271605</v>
      </c>
      <c r="F24" s="54">
        <f t="shared" si="14"/>
        <v>0</v>
      </c>
      <c r="G24" s="55"/>
      <c r="H24" s="55"/>
      <c r="I24" s="55"/>
      <c r="J24" s="55"/>
      <c r="K24" s="55"/>
      <c r="L24" s="55"/>
      <c r="M24" s="55"/>
      <c r="N24" s="55"/>
      <c r="O24" s="56">
        <f t="shared" si="16"/>
        <v>0</v>
      </c>
      <c r="Q24" s="57">
        <f t="shared" si="17"/>
        <v>70.72449999999999</v>
      </c>
      <c r="R24" s="73">
        <f t="shared" si="18"/>
        <v>1.1035798222010285</v>
      </c>
      <c r="W24" s="10">
        <v>68.5416450617284</v>
      </c>
      <c r="X24" s="58">
        <v>70.72449999999999</v>
      </c>
    </row>
    <row r="25" spans="2:24" ht="15" customHeight="1">
      <c r="B25" s="50">
        <v>366024</v>
      </c>
      <c r="C25" s="51"/>
      <c r="D25" s="52" t="s">
        <v>32</v>
      </c>
      <c r="E25" s="53">
        <f t="shared" si="15"/>
        <v>67.7485203117284</v>
      </c>
      <c r="F25" s="54">
        <f t="shared" si="14"/>
        <v>0</v>
      </c>
      <c r="G25" s="55"/>
      <c r="H25" s="55"/>
      <c r="I25" s="55"/>
      <c r="J25" s="55"/>
      <c r="K25" s="55"/>
      <c r="L25" s="55"/>
      <c r="M25" s="55"/>
      <c r="N25" s="55"/>
      <c r="O25" s="56">
        <f t="shared" si="16"/>
        <v>0</v>
      </c>
      <c r="Q25" s="57">
        <f t="shared" si="17"/>
        <v>74.7659</v>
      </c>
      <c r="R25" s="73">
        <f t="shared" si="18"/>
        <v>1.1035798222010287</v>
      </c>
      <c r="W25" s="10">
        <v>72.45831049382716</v>
      </c>
      <c r="X25" s="58">
        <v>74.7659</v>
      </c>
    </row>
    <row r="26" spans="2:24" ht="15" customHeight="1">
      <c r="B26" s="50">
        <v>366027</v>
      </c>
      <c r="C26" s="51"/>
      <c r="D26" s="52" t="s">
        <v>33</v>
      </c>
      <c r="E26" s="53">
        <f t="shared" si="15"/>
        <v>66.46679154907407</v>
      </c>
      <c r="F26" s="54">
        <f t="shared" si="14"/>
        <v>0</v>
      </c>
      <c r="G26" s="55"/>
      <c r="H26" s="55"/>
      <c r="I26" s="55"/>
      <c r="J26" s="55"/>
      <c r="K26" s="55"/>
      <c r="L26" s="55"/>
      <c r="M26" s="55"/>
      <c r="N26" s="55"/>
      <c r="O26" s="56">
        <f t="shared" si="16"/>
        <v>0</v>
      </c>
      <c r="Q26" s="57">
        <f t="shared" si="17"/>
        <v>73.35140999999999</v>
      </c>
      <c r="R26" s="73">
        <f t="shared" si="18"/>
        <v>1.1035798222010285</v>
      </c>
      <c r="W26" s="10">
        <v>71.08747759259259</v>
      </c>
      <c r="X26" s="58">
        <v>73.35140999999999</v>
      </c>
    </row>
    <row r="27" spans="2:24" ht="15" customHeight="1">
      <c r="B27" s="50">
        <v>366028</v>
      </c>
      <c r="C27" s="51"/>
      <c r="D27" s="52" t="s">
        <v>34</v>
      </c>
      <c r="E27" s="53">
        <f t="shared" si="15"/>
        <v>71.41060249074074</v>
      </c>
      <c r="F27" s="54">
        <f t="shared" si="14"/>
        <v>0</v>
      </c>
      <c r="G27" s="55"/>
      <c r="H27" s="55"/>
      <c r="I27" s="55"/>
      <c r="J27" s="55"/>
      <c r="K27" s="55"/>
      <c r="L27" s="55"/>
      <c r="M27" s="55"/>
      <c r="N27" s="55"/>
      <c r="O27" s="56">
        <f t="shared" si="16"/>
        <v>0</v>
      </c>
      <c r="Q27" s="57">
        <f t="shared" si="17"/>
        <v>78.8073</v>
      </c>
      <c r="R27" s="73">
        <f t="shared" si="18"/>
        <v>1.1035798222010287</v>
      </c>
      <c r="W27" s="10">
        <v>76.37497592592592</v>
      </c>
      <c r="X27" s="58">
        <v>78.8073</v>
      </c>
    </row>
    <row r="28" spans="2:24" ht="15" customHeight="1">
      <c r="B28" s="50">
        <v>366029</v>
      </c>
      <c r="C28" s="51"/>
      <c r="D28" s="52" t="s">
        <v>35</v>
      </c>
      <c r="E28" s="53">
        <f t="shared" si="15"/>
        <v>76.35441343240741</v>
      </c>
      <c r="F28" s="54">
        <f t="shared" si="14"/>
        <v>0</v>
      </c>
      <c r="G28" s="55"/>
      <c r="H28" s="55"/>
      <c r="I28" s="55"/>
      <c r="J28" s="55"/>
      <c r="K28" s="55"/>
      <c r="L28" s="55"/>
      <c r="M28" s="55"/>
      <c r="N28" s="55"/>
      <c r="O28" s="56">
        <f t="shared" si="16"/>
        <v>0</v>
      </c>
      <c r="Q28" s="57">
        <f t="shared" si="17"/>
        <v>84.26319</v>
      </c>
      <c r="R28" s="73">
        <f t="shared" si="18"/>
        <v>1.1035798222010285</v>
      </c>
      <c r="W28" s="10">
        <v>81.66247425925926</v>
      </c>
      <c r="X28" s="58">
        <v>84.26319</v>
      </c>
    </row>
    <row r="29" spans="2:24" ht="15" customHeight="1">
      <c r="B29" s="69"/>
      <c r="C29" s="70"/>
      <c r="D29" s="44" t="s">
        <v>36</v>
      </c>
      <c r="E29" s="71"/>
      <c r="F29" s="54">
        <f t="shared" si="14"/>
        <v>0</v>
      </c>
      <c r="G29" s="63"/>
      <c r="H29" s="64"/>
      <c r="I29" s="64"/>
      <c r="J29" s="64"/>
      <c r="K29" s="64"/>
      <c r="L29" s="64"/>
      <c r="M29" s="64"/>
      <c r="N29" s="64"/>
      <c r="O29" s="72"/>
      <c r="Q29" s="49"/>
      <c r="R29" s="71"/>
      <c r="W29" s="10">
        <v>1.21</v>
      </c>
      <c r="X29" s="58">
        <v>1.21</v>
      </c>
    </row>
    <row r="30" spans="2:24" ht="15" customHeight="1">
      <c r="B30" s="50">
        <v>412150</v>
      </c>
      <c r="C30" s="51"/>
      <c r="D30" s="52" t="s">
        <v>37</v>
      </c>
      <c r="E30" s="53">
        <f aca="true" t="shared" si="19" ref="E30:E35">(W30-W30*$E$5)</f>
        <v>192.87962790697668</v>
      </c>
      <c r="F30" s="54">
        <f t="shared" si="14"/>
        <v>0</v>
      </c>
      <c r="G30" s="55"/>
      <c r="H30" s="55"/>
      <c r="I30" s="55"/>
      <c r="J30" s="55"/>
      <c r="K30" s="55"/>
      <c r="L30" s="55"/>
      <c r="M30" s="55"/>
      <c r="N30" s="55"/>
      <c r="O30" s="56">
        <f aca="true" t="shared" si="20" ref="O30:O36">E30*F30</f>
        <v>0</v>
      </c>
      <c r="Q30" s="57">
        <f aca="true" t="shared" si="21" ref="Q30:Q36">X30</f>
        <v>290.4</v>
      </c>
      <c r="R30" s="73">
        <f aca="true" t="shared" si="22" ref="R30:R36">Q30/E30</f>
        <v>1.505602240896359</v>
      </c>
      <c r="W30" s="10">
        <v>226.91720930232552</v>
      </c>
      <c r="X30" s="58">
        <v>290.4</v>
      </c>
    </row>
    <row r="31" spans="2:27" ht="15" customHeight="1">
      <c r="B31" s="50">
        <v>412151</v>
      </c>
      <c r="C31" s="51"/>
      <c r="D31" s="52" t="s">
        <v>38</v>
      </c>
      <c r="E31" s="53">
        <f t="shared" si="19"/>
        <v>240.2958697674418</v>
      </c>
      <c r="F31" s="54">
        <f t="shared" si="14"/>
        <v>0</v>
      </c>
      <c r="G31" s="55"/>
      <c r="H31" s="55"/>
      <c r="I31" s="55"/>
      <c r="J31" s="55"/>
      <c r="K31" s="55"/>
      <c r="L31" s="55"/>
      <c r="M31" s="55"/>
      <c r="N31" s="55"/>
      <c r="O31" s="56">
        <f t="shared" si="20"/>
        <v>0</v>
      </c>
      <c r="Q31" s="57">
        <f t="shared" si="21"/>
        <v>361.78999999999996</v>
      </c>
      <c r="R31" s="73">
        <f t="shared" si="22"/>
        <v>1.505602240896359</v>
      </c>
      <c r="W31" s="10">
        <v>282.7010232558139</v>
      </c>
      <c r="X31" s="58">
        <v>361.79</v>
      </c>
      <c r="Y31" s="1"/>
      <c r="Z31" s="1"/>
      <c r="AA31" s="1"/>
    </row>
    <row r="32" spans="2:27" ht="15" customHeight="1">
      <c r="B32" s="50">
        <v>412152</v>
      </c>
      <c r="C32" s="51"/>
      <c r="D32" s="52" t="s">
        <v>39</v>
      </c>
      <c r="E32" s="53">
        <f t="shared" si="19"/>
        <v>409.8692093023255</v>
      </c>
      <c r="F32" s="54">
        <f t="shared" si="14"/>
        <v>0</v>
      </c>
      <c r="G32" s="55"/>
      <c r="H32" s="55"/>
      <c r="I32" s="55"/>
      <c r="J32" s="55"/>
      <c r="K32" s="55"/>
      <c r="L32" s="55"/>
      <c r="M32" s="55"/>
      <c r="N32" s="55"/>
      <c r="O32" s="56">
        <f t="shared" si="20"/>
        <v>0</v>
      </c>
      <c r="Q32" s="57">
        <f t="shared" si="21"/>
        <v>617.1</v>
      </c>
      <c r="R32" s="73">
        <f t="shared" si="22"/>
        <v>1.505602240896359</v>
      </c>
      <c r="W32" s="10">
        <v>482.19906976744176</v>
      </c>
      <c r="X32" s="58">
        <v>617.1</v>
      </c>
      <c r="Y32" s="1"/>
      <c r="Z32" s="1"/>
      <c r="AA32" s="1"/>
    </row>
    <row r="33" spans="2:27" ht="15" customHeight="1">
      <c r="B33" s="50">
        <v>412153</v>
      </c>
      <c r="C33" s="51"/>
      <c r="D33" s="52" t="s">
        <v>40</v>
      </c>
      <c r="E33" s="53">
        <f t="shared" si="19"/>
        <v>546.4922790697673</v>
      </c>
      <c r="F33" s="54">
        <f t="shared" si="14"/>
        <v>0</v>
      </c>
      <c r="G33" s="55"/>
      <c r="H33" s="55"/>
      <c r="I33" s="55"/>
      <c r="J33" s="55"/>
      <c r="K33" s="55"/>
      <c r="L33" s="55"/>
      <c r="M33" s="55"/>
      <c r="N33" s="55"/>
      <c r="O33" s="56">
        <f t="shared" si="20"/>
        <v>0</v>
      </c>
      <c r="Q33" s="57">
        <f t="shared" si="21"/>
        <v>822.8</v>
      </c>
      <c r="R33" s="73">
        <f t="shared" si="22"/>
        <v>1.505602240896359</v>
      </c>
      <c r="W33" s="10">
        <v>642.9320930232557</v>
      </c>
      <c r="X33" s="58">
        <v>822.8</v>
      </c>
      <c r="Y33" s="1"/>
      <c r="Z33" s="1"/>
      <c r="AA33" s="1"/>
    </row>
    <row r="34" spans="2:27" ht="15" customHeight="1">
      <c r="B34" s="50">
        <v>412154</v>
      </c>
      <c r="C34" s="51"/>
      <c r="D34" s="52" t="s">
        <v>41</v>
      </c>
      <c r="E34" s="53">
        <f t="shared" si="19"/>
        <v>301.3744186046511</v>
      </c>
      <c r="F34" s="54">
        <f t="shared" si="14"/>
        <v>0</v>
      </c>
      <c r="G34" s="55"/>
      <c r="H34" s="55"/>
      <c r="I34" s="55"/>
      <c r="J34" s="55"/>
      <c r="K34" s="55"/>
      <c r="L34" s="55"/>
      <c r="M34" s="55"/>
      <c r="N34" s="55"/>
      <c r="O34" s="56">
        <f t="shared" si="20"/>
        <v>0</v>
      </c>
      <c r="Q34" s="57">
        <f t="shared" si="21"/>
        <v>453.75</v>
      </c>
      <c r="R34" s="73">
        <f t="shared" si="22"/>
        <v>1.5056022408963587</v>
      </c>
      <c r="W34" s="10">
        <v>354.55813953488365</v>
      </c>
      <c r="X34" s="58">
        <v>453.75</v>
      </c>
      <c r="Y34" s="1"/>
      <c r="Z34" s="1"/>
      <c r="AA34" s="1"/>
    </row>
    <row r="35" spans="2:27" ht="15" customHeight="1">
      <c r="B35" s="50">
        <v>412155</v>
      </c>
      <c r="C35" s="51"/>
      <c r="D35" s="52" t="s">
        <v>42</v>
      </c>
      <c r="E35" s="53">
        <f t="shared" si="19"/>
        <v>401.02889302325576</v>
      </c>
      <c r="F35" s="54">
        <f t="shared" si="14"/>
        <v>0</v>
      </c>
      <c r="G35" s="55"/>
      <c r="H35" s="55"/>
      <c r="I35" s="55"/>
      <c r="J35" s="55"/>
      <c r="K35" s="55"/>
      <c r="L35" s="55"/>
      <c r="M35" s="55"/>
      <c r="N35" s="55"/>
      <c r="O35" s="56">
        <f t="shared" si="20"/>
        <v>0</v>
      </c>
      <c r="Q35" s="57">
        <f t="shared" si="21"/>
        <v>603.79</v>
      </c>
      <c r="R35" s="73">
        <f t="shared" si="22"/>
        <v>1.5056022408963587</v>
      </c>
      <c r="W35" s="10">
        <v>471.7986976744185</v>
      </c>
      <c r="X35" s="58">
        <v>603.79</v>
      </c>
      <c r="Y35" s="1"/>
      <c r="Z35" s="1"/>
      <c r="AA35" s="1"/>
    </row>
    <row r="36" spans="2:27" ht="15" customHeight="1">
      <c r="B36" s="50">
        <v>366052</v>
      </c>
      <c r="C36" s="51"/>
      <c r="D36" s="52" t="s">
        <v>43</v>
      </c>
      <c r="E36" s="53">
        <f>(W36-W36*$E$5)*1.1</f>
        <v>443.4598414675001</v>
      </c>
      <c r="F36" s="54">
        <f t="shared" si="14"/>
        <v>0</v>
      </c>
      <c r="G36" s="55"/>
      <c r="H36" s="55"/>
      <c r="I36" s="55"/>
      <c r="J36" s="55"/>
      <c r="K36" s="55"/>
      <c r="L36" s="55"/>
      <c r="M36" s="55"/>
      <c r="N36" s="55"/>
      <c r="O36" s="56">
        <f t="shared" si="20"/>
        <v>0</v>
      </c>
      <c r="Q36" s="57">
        <f t="shared" si="21"/>
        <v>489.3933329999999</v>
      </c>
      <c r="R36" s="73">
        <f t="shared" si="22"/>
        <v>1.1035798222010282</v>
      </c>
      <c r="W36" s="10">
        <v>474.28860050000003</v>
      </c>
      <c r="X36" s="58">
        <v>489.3933329999999</v>
      </c>
      <c r="Y36" s="1"/>
      <c r="Z36" s="1"/>
      <c r="AA36" s="1"/>
    </row>
    <row r="37" spans="2:27" ht="15" customHeight="1">
      <c r="B37" s="69"/>
      <c r="C37" s="70"/>
      <c r="D37" s="44" t="s">
        <v>44</v>
      </c>
      <c r="E37" s="71"/>
      <c r="F37" s="54">
        <f t="shared" si="14"/>
        <v>0</v>
      </c>
      <c r="G37" s="63"/>
      <c r="H37" s="64"/>
      <c r="I37" s="64"/>
      <c r="J37" s="64"/>
      <c r="K37" s="64"/>
      <c r="L37" s="64"/>
      <c r="M37" s="64"/>
      <c r="N37" s="64"/>
      <c r="O37" s="72"/>
      <c r="Q37" s="49"/>
      <c r="R37" s="71"/>
      <c r="W37" s="10">
        <v>1.21</v>
      </c>
      <c r="X37" s="58">
        <v>1.21</v>
      </c>
      <c r="Y37" s="1"/>
      <c r="Z37" s="1"/>
      <c r="AA37" s="1"/>
    </row>
    <row r="38" spans="2:27" ht="15" customHeight="1">
      <c r="B38" s="50">
        <v>415001</v>
      </c>
      <c r="C38" s="51"/>
      <c r="D38" s="52" t="s">
        <v>45</v>
      </c>
      <c r="E38" s="53">
        <f aca="true" t="shared" si="23" ref="E38:E45">(W38-W38*$E$5)*1.1</f>
        <v>211.485245837963</v>
      </c>
      <c r="F38" s="54">
        <f t="shared" si="14"/>
        <v>0</v>
      </c>
      <c r="G38" s="80"/>
      <c r="H38" s="81"/>
      <c r="I38" s="81"/>
      <c r="J38" s="81"/>
      <c r="K38" s="81"/>
      <c r="L38" s="81"/>
      <c r="M38" s="81"/>
      <c r="N38" s="82"/>
      <c r="O38" s="56">
        <f aca="true" t="shared" si="24" ref="O38:O50">E38*F38</f>
        <v>0</v>
      </c>
      <c r="Q38" s="57">
        <f aca="true" t="shared" si="25" ref="Q38:Q50">X38</f>
        <v>233.39084999999997</v>
      </c>
      <c r="R38" s="73">
        <f aca="true" t="shared" si="26" ref="R38:R50">Q38/E38</f>
        <v>1.1035798222010285</v>
      </c>
      <c r="W38" s="10">
        <v>226.18742870370372</v>
      </c>
      <c r="X38" s="58">
        <v>233.39084999999997</v>
      </c>
      <c r="Y38" s="1"/>
      <c r="Z38" s="1"/>
      <c r="AA38" s="1"/>
    </row>
    <row r="39" spans="2:27" ht="15" customHeight="1">
      <c r="B39" s="50">
        <v>126001</v>
      </c>
      <c r="C39" s="51"/>
      <c r="D39" s="52" t="s">
        <v>46</v>
      </c>
      <c r="E39" s="53">
        <f t="shared" si="23"/>
        <v>161.77248025787037</v>
      </c>
      <c r="F39" s="54">
        <f t="shared" si="14"/>
        <v>0</v>
      </c>
      <c r="G39" s="55"/>
      <c r="H39" s="55"/>
      <c r="I39" s="55"/>
      <c r="J39" s="55"/>
      <c r="K39" s="55"/>
      <c r="L39" s="55"/>
      <c r="M39" s="55"/>
      <c r="N39" s="55"/>
      <c r="O39" s="56">
        <f t="shared" si="24"/>
        <v>0</v>
      </c>
      <c r="Q39" s="57">
        <f t="shared" si="25"/>
        <v>178.52884499999996</v>
      </c>
      <c r="R39" s="73">
        <f t="shared" si="26"/>
        <v>1.1035798222010285</v>
      </c>
      <c r="W39" s="10">
        <v>173.01869546296294</v>
      </c>
      <c r="X39" s="58">
        <v>178.52884499999996</v>
      </c>
      <c r="Y39" s="1"/>
      <c r="Z39" s="1"/>
      <c r="AA39" s="1"/>
    </row>
    <row r="40" spans="2:27" ht="15" customHeight="1">
      <c r="B40" s="50">
        <v>418002</v>
      </c>
      <c r="C40" s="51"/>
      <c r="D40" s="52" t="s">
        <v>47</v>
      </c>
      <c r="E40" s="53">
        <f t="shared" si="23"/>
        <v>223.552098</v>
      </c>
      <c r="F40" s="54">
        <f t="shared" si="14"/>
        <v>0</v>
      </c>
      <c r="G40" s="55"/>
      <c r="H40" s="55"/>
      <c r="I40" s="55"/>
      <c r="J40" s="55"/>
      <c r="K40" s="55"/>
      <c r="L40" s="55"/>
      <c r="M40" s="55"/>
      <c r="N40" s="55"/>
      <c r="O40" s="56">
        <f t="shared" si="24"/>
        <v>0</v>
      </c>
      <c r="Q40" s="57">
        <f t="shared" si="25"/>
        <v>241.93949999999998</v>
      </c>
      <c r="R40" s="73">
        <f t="shared" si="26"/>
        <v>1.0822510822510822</v>
      </c>
      <c r="W40" s="10">
        <v>239.09315294117647</v>
      </c>
      <c r="X40" s="58">
        <v>241.93949999999998</v>
      </c>
      <c r="Y40" s="1"/>
      <c r="Z40" s="1"/>
      <c r="AA40" s="1"/>
    </row>
    <row r="41" spans="2:27" ht="15" customHeight="1">
      <c r="B41" s="50">
        <v>418003</v>
      </c>
      <c r="C41" s="51"/>
      <c r="D41" s="52" t="s">
        <v>48</v>
      </c>
      <c r="E41" s="53">
        <f t="shared" si="23"/>
        <v>216.975188375</v>
      </c>
      <c r="F41" s="54">
        <f t="shared" si="14"/>
        <v>0</v>
      </c>
      <c r="G41" s="80"/>
      <c r="H41" s="81"/>
      <c r="I41" s="81"/>
      <c r="J41" s="81"/>
      <c r="K41" s="81"/>
      <c r="L41" s="81"/>
      <c r="M41" s="81"/>
      <c r="N41" s="82"/>
      <c r="O41" s="56">
        <f t="shared" si="24"/>
        <v>0</v>
      </c>
      <c r="Q41" s="57">
        <f t="shared" si="25"/>
        <v>234.90637499999997</v>
      </c>
      <c r="R41" s="73">
        <f t="shared" si="26"/>
        <v>1.0826416456153012</v>
      </c>
      <c r="W41" s="10">
        <v>232.05902499999996</v>
      </c>
      <c r="X41" s="58">
        <v>234.90637499999997</v>
      </c>
      <c r="Y41" s="1"/>
      <c r="Z41" s="1"/>
      <c r="AA41" s="1"/>
    </row>
    <row r="42" spans="2:27" ht="15" customHeight="1">
      <c r="B42" s="50">
        <v>415003</v>
      </c>
      <c r="C42" s="51"/>
      <c r="D42" s="52" t="s">
        <v>49</v>
      </c>
      <c r="E42" s="53">
        <f t="shared" si="23"/>
        <v>1391.9574362425928</v>
      </c>
      <c r="F42" s="54">
        <f t="shared" si="14"/>
        <v>0</v>
      </c>
      <c r="G42" s="80"/>
      <c r="H42" s="81"/>
      <c r="I42" s="81"/>
      <c r="J42" s="81"/>
      <c r="K42" s="81"/>
      <c r="L42" s="81"/>
      <c r="M42" s="81"/>
      <c r="N42" s="82"/>
      <c r="O42" s="56">
        <f t="shared" si="24"/>
        <v>0</v>
      </c>
      <c r="Q42" s="57">
        <f t="shared" si="25"/>
        <v>1536.13614</v>
      </c>
      <c r="R42" s="73">
        <f t="shared" si="26"/>
        <v>1.1035798222010285</v>
      </c>
      <c r="W42" s="10">
        <v>1488.7245307407409</v>
      </c>
      <c r="X42" s="58">
        <v>1536.13614</v>
      </c>
      <c r="Y42" s="1"/>
      <c r="Z42" s="1"/>
      <c r="AA42" s="1"/>
    </row>
    <row r="43" spans="2:27" ht="15" customHeight="1">
      <c r="B43" s="50">
        <v>418004</v>
      </c>
      <c r="C43" s="51"/>
      <c r="D43" s="52" t="s">
        <v>50</v>
      </c>
      <c r="E43" s="53">
        <f t="shared" si="23"/>
        <v>1890.1794157714285</v>
      </c>
      <c r="F43" s="54">
        <f t="shared" si="14"/>
        <v>0</v>
      </c>
      <c r="G43" s="80"/>
      <c r="H43" s="81"/>
      <c r="I43" s="81"/>
      <c r="J43" s="81"/>
      <c r="K43" s="81"/>
      <c r="L43" s="81"/>
      <c r="M43" s="81"/>
      <c r="N43" s="82"/>
      <c r="O43" s="56">
        <f t="shared" si="24"/>
        <v>0</v>
      </c>
      <c r="Q43" s="57">
        <f t="shared" si="25"/>
        <v>1881.792</v>
      </c>
      <c r="R43" s="73">
        <f t="shared" si="26"/>
        <v>0.9955626351120719</v>
      </c>
      <c r="W43" s="10">
        <v>2021.5822628571427</v>
      </c>
      <c r="X43" s="58">
        <v>1881.792</v>
      </c>
      <c r="Y43" s="1"/>
      <c r="Z43" s="1"/>
      <c r="AA43" s="1"/>
    </row>
    <row r="44" spans="2:27" ht="15" customHeight="1">
      <c r="B44" s="50">
        <v>418005</v>
      </c>
      <c r="C44" s="51"/>
      <c r="D44" s="52" t="s">
        <v>51</v>
      </c>
      <c r="E44" s="53">
        <f t="shared" si="23"/>
        <v>2314.0392569869946</v>
      </c>
      <c r="F44" s="54">
        <f t="shared" si="14"/>
        <v>0</v>
      </c>
      <c r="G44" s="80"/>
      <c r="H44" s="81"/>
      <c r="I44" s="81"/>
      <c r="J44" s="81"/>
      <c r="K44" s="81"/>
      <c r="L44" s="81"/>
      <c r="M44" s="81"/>
      <c r="N44" s="82"/>
      <c r="O44" s="56">
        <f t="shared" si="24"/>
        <v>0</v>
      </c>
      <c r="Q44" s="57">
        <f t="shared" si="25"/>
        <v>2265.39225</v>
      </c>
      <c r="R44" s="73">
        <f t="shared" si="26"/>
        <v>0.9789774495656847</v>
      </c>
      <c r="W44" s="10">
        <v>2474.9082962427747</v>
      </c>
      <c r="X44" s="58">
        <v>2265.39225</v>
      </c>
      <c r="Y44" s="1"/>
      <c r="Z44" s="1"/>
      <c r="AA44" s="1"/>
    </row>
    <row r="45" spans="2:27" ht="15" customHeight="1">
      <c r="B45" s="50">
        <v>366037</v>
      </c>
      <c r="C45" s="51"/>
      <c r="D45" s="52" t="s">
        <v>52</v>
      </c>
      <c r="E45" s="53">
        <f t="shared" si="23"/>
        <v>907.6836888900002</v>
      </c>
      <c r="F45" s="54">
        <f t="shared" si="14"/>
        <v>0</v>
      </c>
      <c r="G45" s="80"/>
      <c r="H45" s="81"/>
      <c r="I45" s="81"/>
      <c r="J45" s="81"/>
      <c r="K45" s="81"/>
      <c r="L45" s="81"/>
      <c r="M45" s="81"/>
      <c r="N45" s="82"/>
      <c r="O45" s="56">
        <f t="shared" si="24"/>
        <v>0</v>
      </c>
      <c r="Q45" s="57">
        <f t="shared" si="25"/>
        <v>1001.7014039999999</v>
      </c>
      <c r="R45" s="73">
        <f t="shared" si="26"/>
        <v>1.1035798222010282</v>
      </c>
      <c r="W45" s="10">
        <v>970.7846940000001</v>
      </c>
      <c r="X45" s="58">
        <v>1001.7014039999999</v>
      </c>
      <c r="Y45" s="1"/>
      <c r="Z45" s="1"/>
      <c r="AA45" s="1"/>
    </row>
    <row r="46" spans="2:27" ht="15" customHeight="1">
      <c r="B46" s="50">
        <v>418006</v>
      </c>
      <c r="C46" s="51"/>
      <c r="D46" s="52" t="s">
        <v>53</v>
      </c>
      <c r="E46" s="53">
        <f>(W46-W46*$E$5)</f>
        <v>2646.128367052023</v>
      </c>
      <c r="F46" s="54">
        <f t="shared" si="14"/>
        <v>0</v>
      </c>
      <c r="G46" s="80"/>
      <c r="H46" s="81"/>
      <c r="I46" s="81"/>
      <c r="J46" s="81"/>
      <c r="K46" s="81"/>
      <c r="L46" s="81"/>
      <c r="M46" s="81"/>
      <c r="N46" s="82"/>
      <c r="O46" s="56">
        <f t="shared" si="24"/>
        <v>0</v>
      </c>
      <c r="Q46" s="57">
        <f t="shared" si="25"/>
        <v>2849.5499999999997</v>
      </c>
      <c r="R46" s="73">
        <f t="shared" si="26"/>
        <v>1.0768751945222534</v>
      </c>
      <c r="W46" s="10">
        <v>3113.0921965317916</v>
      </c>
      <c r="X46" s="58">
        <v>2849.55</v>
      </c>
      <c r="Y46" s="1"/>
      <c r="Z46" s="1"/>
      <c r="AA46" s="1"/>
    </row>
    <row r="47" spans="2:27" ht="15" customHeight="1">
      <c r="B47" s="50">
        <v>266001</v>
      </c>
      <c r="C47" s="51"/>
      <c r="D47" s="52" t="s">
        <v>54</v>
      </c>
      <c r="E47" s="53">
        <f aca="true" t="shared" si="27" ref="E47:E50">(W47-W47*$E$5)*1.1</f>
        <v>2856.2813364380245</v>
      </c>
      <c r="F47" s="54">
        <f t="shared" si="14"/>
        <v>0</v>
      </c>
      <c r="G47" s="55"/>
      <c r="H47" s="55"/>
      <c r="I47" s="55"/>
      <c r="J47" s="55"/>
      <c r="K47" s="55"/>
      <c r="L47" s="55"/>
      <c r="M47" s="55"/>
      <c r="N47" s="55"/>
      <c r="O47" s="56">
        <f t="shared" si="24"/>
        <v>0</v>
      </c>
      <c r="Q47" s="57">
        <f t="shared" si="25"/>
        <v>2974.455655733377</v>
      </c>
      <c r="R47" s="73">
        <f t="shared" si="26"/>
        <v>1.0413734871939204</v>
      </c>
      <c r="W47" s="10">
        <v>3054.8463491315765</v>
      </c>
      <c r="X47" s="58">
        <v>2974.455655733377</v>
      </c>
      <c r="Y47" s="1"/>
      <c r="Z47" s="1"/>
      <c r="AA47" s="1"/>
    </row>
    <row r="48" spans="2:27" ht="15" customHeight="1">
      <c r="B48" s="50">
        <v>418020</v>
      </c>
      <c r="C48" s="59" t="s">
        <v>17</v>
      </c>
      <c r="D48" s="52" t="s">
        <v>55</v>
      </c>
      <c r="E48" s="53">
        <f t="shared" si="27"/>
        <v>2648.7744954190753</v>
      </c>
      <c r="F48" s="54">
        <f t="shared" si="14"/>
        <v>0</v>
      </c>
      <c r="G48" s="55"/>
      <c r="H48" s="55"/>
      <c r="I48" s="55"/>
      <c r="J48" s="55"/>
      <c r="K48" s="55"/>
      <c r="L48" s="55"/>
      <c r="M48" s="55"/>
      <c r="N48" s="55"/>
      <c r="O48" s="56">
        <f t="shared" si="24"/>
        <v>0</v>
      </c>
      <c r="Q48" s="57">
        <f t="shared" si="25"/>
        <v>2593.0905000000002</v>
      </c>
      <c r="R48" s="73">
        <f t="shared" si="26"/>
        <v>0.9789774495656849</v>
      </c>
      <c r="W48" s="10">
        <v>2832.913898843931</v>
      </c>
      <c r="X48" s="58">
        <v>2593.0905000000002</v>
      </c>
      <c r="Y48" s="1"/>
      <c r="Z48" s="1"/>
      <c r="AA48" s="1"/>
    </row>
    <row r="49" spans="2:27" ht="15" customHeight="1">
      <c r="B49" s="50">
        <v>418021</v>
      </c>
      <c r="C49" s="59" t="s">
        <v>17</v>
      </c>
      <c r="D49" s="52" t="s">
        <v>56</v>
      </c>
      <c r="E49" s="53">
        <f t="shared" si="27"/>
        <v>2784.609084927746</v>
      </c>
      <c r="F49" s="54">
        <f t="shared" si="14"/>
        <v>0</v>
      </c>
      <c r="G49" s="55"/>
      <c r="H49" s="55"/>
      <c r="I49" s="55"/>
      <c r="J49" s="55"/>
      <c r="K49" s="55"/>
      <c r="L49" s="55"/>
      <c r="M49" s="55"/>
      <c r="N49" s="55"/>
      <c r="O49" s="56">
        <f t="shared" si="24"/>
        <v>0</v>
      </c>
      <c r="Q49" s="57">
        <f t="shared" si="25"/>
        <v>2726.0695</v>
      </c>
      <c r="R49" s="73">
        <f t="shared" si="26"/>
        <v>0.9789774495656847</v>
      </c>
      <c r="W49" s="10">
        <v>2978.191534682081</v>
      </c>
      <c r="X49" s="58">
        <v>2726.0695</v>
      </c>
      <c r="Y49" s="1"/>
      <c r="Z49" s="1"/>
      <c r="AA49" s="1"/>
    </row>
    <row r="50" spans="2:27" ht="15" customHeight="1">
      <c r="B50" s="50">
        <v>126009</v>
      </c>
      <c r="C50" s="51"/>
      <c r="D50" s="52" t="s">
        <v>57</v>
      </c>
      <c r="E50" s="53">
        <f t="shared" si="27"/>
        <v>509.67028726404334</v>
      </c>
      <c r="F50" s="54">
        <f t="shared" si="14"/>
        <v>0</v>
      </c>
      <c r="G50" s="55"/>
      <c r="H50" s="55"/>
      <c r="I50" s="55"/>
      <c r="J50" s="55"/>
      <c r="K50" s="55"/>
      <c r="L50" s="55"/>
      <c r="M50" s="55"/>
      <c r="N50" s="55"/>
      <c r="O50" s="56">
        <f t="shared" si="24"/>
        <v>0</v>
      </c>
      <c r="Q50" s="57">
        <f t="shared" si="25"/>
        <v>562.461845</v>
      </c>
      <c r="R50" s="73">
        <f t="shared" si="26"/>
        <v>1.1035798222010285</v>
      </c>
      <c r="W50" s="10">
        <v>545.1019115123457</v>
      </c>
      <c r="X50" s="58">
        <v>562.461845</v>
      </c>
      <c r="Y50" s="1"/>
      <c r="Z50" s="1"/>
      <c r="AA50" s="1"/>
    </row>
    <row r="51" spans="2:27" ht="15" customHeight="1">
      <c r="B51" s="69"/>
      <c r="C51" s="70"/>
      <c r="D51" s="44" t="s">
        <v>58</v>
      </c>
      <c r="E51" s="71"/>
      <c r="F51" s="54">
        <f t="shared" si="14"/>
        <v>0</v>
      </c>
      <c r="G51" s="63"/>
      <c r="H51" s="64"/>
      <c r="I51" s="64"/>
      <c r="J51" s="64"/>
      <c r="K51" s="64"/>
      <c r="L51" s="64"/>
      <c r="M51" s="64"/>
      <c r="N51" s="64"/>
      <c r="O51" s="72"/>
      <c r="Q51" s="49"/>
      <c r="R51" s="71"/>
      <c r="W51" s="10">
        <v>1.21</v>
      </c>
      <c r="X51" s="58">
        <v>1.21</v>
      </c>
      <c r="Y51" s="1"/>
      <c r="Z51" s="1"/>
      <c r="AA51" s="1"/>
    </row>
    <row r="52" spans="2:27" ht="15" customHeight="1">
      <c r="B52" s="50">
        <v>265852</v>
      </c>
      <c r="C52" s="51"/>
      <c r="D52" s="52" t="s">
        <v>59</v>
      </c>
      <c r="E52" s="53">
        <f aca="true" t="shared" si="28" ref="E52:E56">(W52-W52*$E$5)*1.05</f>
        <v>1085.5152</v>
      </c>
      <c r="F52" s="54">
        <f t="shared" si="14"/>
        <v>0</v>
      </c>
      <c r="G52" s="55"/>
      <c r="H52" s="55"/>
      <c r="I52" s="55"/>
      <c r="J52" s="55"/>
      <c r="K52" s="55"/>
      <c r="L52" s="55"/>
      <c r="M52" s="55"/>
      <c r="N52" s="55"/>
      <c r="O52" s="56">
        <f aca="true" t="shared" si="29" ref="O52:O56">E52*F52</f>
        <v>0</v>
      </c>
      <c r="Q52" s="57">
        <f aca="true" t="shared" si="30" ref="Q52:Q56">X52</f>
        <v>1161.6</v>
      </c>
      <c r="R52" s="73">
        <f aca="true" t="shared" si="31" ref="R52:R56">Q52/E52</f>
        <v>1.070090957731407</v>
      </c>
      <c r="W52" s="10">
        <v>1216.2635294117647</v>
      </c>
      <c r="X52" s="58">
        <v>1161.6</v>
      </c>
      <c r="Y52" s="1"/>
      <c r="Z52" s="1"/>
      <c r="AA52" s="1"/>
    </row>
    <row r="53" spans="2:27" ht="15" customHeight="1">
      <c r="B53" s="50">
        <v>265853</v>
      </c>
      <c r="C53" s="51"/>
      <c r="D53" s="52" t="s">
        <v>60</v>
      </c>
      <c r="E53" s="53">
        <f t="shared" si="28"/>
        <v>1334.2791</v>
      </c>
      <c r="F53" s="54">
        <f t="shared" si="14"/>
        <v>0</v>
      </c>
      <c r="G53" s="55"/>
      <c r="H53" s="55"/>
      <c r="I53" s="55"/>
      <c r="J53" s="55"/>
      <c r="K53" s="55"/>
      <c r="L53" s="55"/>
      <c r="M53" s="55"/>
      <c r="N53" s="55"/>
      <c r="O53" s="56">
        <f t="shared" si="29"/>
        <v>0</v>
      </c>
      <c r="Q53" s="57">
        <f t="shared" si="30"/>
        <v>1427.8</v>
      </c>
      <c r="R53" s="73">
        <f t="shared" si="31"/>
        <v>1.070090957731407</v>
      </c>
      <c r="W53" s="10">
        <v>1494.9905882352941</v>
      </c>
      <c r="X53" s="58">
        <v>1427.8</v>
      </c>
      <c r="Y53" s="1"/>
      <c r="Z53" s="1"/>
      <c r="AA53" s="1"/>
    </row>
    <row r="54" spans="2:27" ht="15" customHeight="1">
      <c r="B54" s="50">
        <v>265855</v>
      </c>
      <c r="C54" s="51"/>
      <c r="D54" s="52" t="s">
        <v>61</v>
      </c>
      <c r="E54" s="53">
        <f t="shared" si="28"/>
        <v>1045.9391249999999</v>
      </c>
      <c r="F54" s="54">
        <f t="shared" si="14"/>
        <v>0</v>
      </c>
      <c r="G54" s="55"/>
      <c r="H54" s="55"/>
      <c r="I54" s="55"/>
      <c r="J54" s="55"/>
      <c r="K54" s="55"/>
      <c r="L54" s="55"/>
      <c r="M54" s="55"/>
      <c r="N54" s="55"/>
      <c r="O54" s="56">
        <f t="shared" si="29"/>
        <v>0</v>
      </c>
      <c r="Q54" s="57">
        <f t="shared" si="30"/>
        <v>1119.25</v>
      </c>
      <c r="R54" s="73">
        <f t="shared" si="31"/>
        <v>1.0700909577314073</v>
      </c>
      <c r="W54" s="10">
        <v>1171.920588235294</v>
      </c>
      <c r="X54" s="58">
        <v>1119.25</v>
      </c>
      <c r="Y54" s="1"/>
      <c r="Z54" s="1"/>
      <c r="AA54" s="1"/>
    </row>
    <row r="55" spans="2:27" ht="15" customHeight="1">
      <c r="B55" s="50">
        <v>402033</v>
      </c>
      <c r="C55" s="51"/>
      <c r="D55" s="52" t="s">
        <v>62</v>
      </c>
      <c r="E55" s="53">
        <f t="shared" si="28"/>
        <v>537.1640585115607</v>
      </c>
      <c r="F55" s="54">
        <f t="shared" si="14"/>
        <v>0</v>
      </c>
      <c r="G55" s="55"/>
      <c r="H55" s="55"/>
      <c r="I55" s="55"/>
      <c r="J55" s="55"/>
      <c r="K55" s="55"/>
      <c r="L55" s="55"/>
      <c r="M55" s="55"/>
      <c r="N55" s="55"/>
      <c r="O55" s="56">
        <f t="shared" si="29"/>
        <v>0</v>
      </c>
      <c r="Q55" s="57">
        <f t="shared" si="30"/>
        <v>550.913</v>
      </c>
      <c r="R55" s="73">
        <f t="shared" si="31"/>
        <v>1.025595423354527</v>
      </c>
      <c r="W55" s="10">
        <v>601.8644913294797</v>
      </c>
      <c r="X55" s="58">
        <v>550.913</v>
      </c>
      <c r="Y55" s="1"/>
      <c r="Z55" s="1"/>
      <c r="AA55" s="1"/>
    </row>
    <row r="56" spans="2:27" ht="15" customHeight="1">
      <c r="B56" s="50">
        <v>402030</v>
      </c>
      <c r="C56" s="51"/>
      <c r="D56" s="52" t="s">
        <v>63</v>
      </c>
      <c r="E56" s="53">
        <f t="shared" si="28"/>
        <v>537.1640585115607</v>
      </c>
      <c r="F56" s="54">
        <f t="shared" si="14"/>
        <v>0</v>
      </c>
      <c r="G56" s="55"/>
      <c r="H56" s="55"/>
      <c r="I56" s="55"/>
      <c r="J56" s="55"/>
      <c r="K56" s="55"/>
      <c r="L56" s="55"/>
      <c r="M56" s="55"/>
      <c r="N56" s="55"/>
      <c r="O56" s="56">
        <f t="shared" si="29"/>
        <v>0</v>
      </c>
      <c r="Q56" s="57">
        <f t="shared" si="30"/>
        <v>550.913</v>
      </c>
      <c r="R56" s="73">
        <f t="shared" si="31"/>
        <v>1.025595423354527</v>
      </c>
      <c r="W56" s="10">
        <v>601.8644913294797</v>
      </c>
      <c r="X56" s="58">
        <v>550.913</v>
      </c>
      <c r="Y56" s="1"/>
      <c r="Z56" s="1"/>
      <c r="AA56" s="1"/>
    </row>
    <row r="57" spans="2:27" ht="15" customHeight="1">
      <c r="B57" s="69"/>
      <c r="C57" s="70"/>
      <c r="D57" s="44" t="s">
        <v>64</v>
      </c>
      <c r="E57" s="71"/>
      <c r="F57" s="54">
        <f t="shared" si="14"/>
        <v>0</v>
      </c>
      <c r="G57" s="63"/>
      <c r="H57" s="64"/>
      <c r="I57" s="64"/>
      <c r="J57" s="64"/>
      <c r="K57" s="64"/>
      <c r="L57" s="64"/>
      <c r="M57" s="64"/>
      <c r="N57" s="64"/>
      <c r="O57" s="72"/>
      <c r="Q57" s="49"/>
      <c r="R57" s="71"/>
      <c r="W57" s="10">
        <v>1.21</v>
      </c>
      <c r="X57" s="58">
        <v>1.21</v>
      </c>
      <c r="Y57" s="1"/>
      <c r="Z57" s="1"/>
      <c r="AA57" s="1"/>
    </row>
    <row r="58" spans="2:27" ht="15" customHeight="1">
      <c r="B58" s="50">
        <v>412060</v>
      </c>
      <c r="C58" s="51"/>
      <c r="D58" s="52" t="s">
        <v>65</v>
      </c>
      <c r="E58" s="53">
        <f aca="true" t="shared" si="32" ref="E58:E75">(W58-W58*$E$5)</f>
        <v>151.808657</v>
      </c>
      <c r="F58" s="54">
        <f t="shared" si="14"/>
        <v>0</v>
      </c>
      <c r="G58" s="55"/>
      <c r="H58" s="55"/>
      <c r="I58" s="55"/>
      <c r="J58" s="55"/>
      <c r="K58" s="55"/>
      <c r="L58" s="55"/>
      <c r="M58" s="55"/>
      <c r="N58" s="55"/>
      <c r="O58" s="56">
        <f aca="true" t="shared" si="33" ref="O58:O75">E58*F58</f>
        <v>0</v>
      </c>
      <c r="Q58" s="57">
        <f aca="true" t="shared" si="34" ref="Q58:Q75">X58</f>
        <v>220.22</v>
      </c>
      <c r="R58" s="73">
        <f aca="true" t="shared" si="35" ref="R58:R75">Q58/E58</f>
        <v>1.4506419090447522</v>
      </c>
      <c r="W58" s="10">
        <v>178.59842</v>
      </c>
      <c r="X58" s="58">
        <v>220.22</v>
      </c>
      <c r="Y58" s="1"/>
      <c r="Z58" s="1"/>
      <c r="AA58" s="1"/>
    </row>
    <row r="59" spans="2:27" ht="15" customHeight="1">
      <c r="B59" s="50">
        <v>412061</v>
      </c>
      <c r="C59" s="51"/>
      <c r="D59" s="52" t="s">
        <v>66</v>
      </c>
      <c r="E59" s="53">
        <f t="shared" si="32"/>
        <v>212.6989425</v>
      </c>
      <c r="F59" s="54">
        <f t="shared" si="14"/>
        <v>0</v>
      </c>
      <c r="G59" s="55"/>
      <c r="H59" s="55"/>
      <c r="I59" s="55"/>
      <c r="J59" s="55"/>
      <c r="K59" s="55"/>
      <c r="L59" s="55"/>
      <c r="M59" s="55"/>
      <c r="N59" s="55"/>
      <c r="O59" s="56">
        <f t="shared" si="33"/>
        <v>0</v>
      </c>
      <c r="Q59" s="57">
        <f t="shared" si="34"/>
        <v>308.55</v>
      </c>
      <c r="R59" s="73">
        <f t="shared" si="35"/>
        <v>1.4506419090447524</v>
      </c>
      <c r="W59" s="10">
        <v>250.23405</v>
      </c>
      <c r="X59" s="58">
        <v>308.55</v>
      </c>
      <c r="Y59" s="1"/>
      <c r="Z59" s="1"/>
      <c r="AA59" s="1"/>
    </row>
    <row r="60" spans="2:27" ht="15" customHeight="1">
      <c r="B60" s="50">
        <v>412062</v>
      </c>
      <c r="C60" s="51"/>
      <c r="D60" s="52" t="s">
        <v>67</v>
      </c>
      <c r="E60" s="53">
        <f t="shared" si="32"/>
        <v>139.2969545</v>
      </c>
      <c r="F60" s="54">
        <f t="shared" si="14"/>
        <v>0</v>
      </c>
      <c r="G60" s="55"/>
      <c r="H60" s="55"/>
      <c r="I60" s="55"/>
      <c r="J60" s="55"/>
      <c r="K60" s="55"/>
      <c r="L60" s="55"/>
      <c r="M60" s="55"/>
      <c r="N60" s="55"/>
      <c r="O60" s="56">
        <f t="shared" si="33"/>
        <v>0</v>
      </c>
      <c r="Q60" s="57">
        <f t="shared" si="34"/>
        <v>202.07</v>
      </c>
      <c r="R60" s="73">
        <f t="shared" si="35"/>
        <v>1.4506419090447522</v>
      </c>
      <c r="W60" s="10">
        <v>163.87877</v>
      </c>
      <c r="X60" s="58">
        <v>202.07</v>
      </c>
      <c r="Y60" s="1"/>
      <c r="Z60" s="1"/>
      <c r="AA60" s="1"/>
    </row>
    <row r="61" spans="2:27" ht="15" customHeight="1">
      <c r="B61" s="50">
        <v>412063</v>
      </c>
      <c r="C61" s="51"/>
      <c r="D61" s="52" t="s">
        <v>68</v>
      </c>
      <c r="E61" s="53">
        <f t="shared" si="32"/>
        <v>229.3812125</v>
      </c>
      <c r="F61" s="54">
        <f t="shared" si="14"/>
        <v>0</v>
      </c>
      <c r="G61" s="55"/>
      <c r="H61" s="55"/>
      <c r="I61" s="55"/>
      <c r="J61" s="55"/>
      <c r="K61" s="55"/>
      <c r="L61" s="55"/>
      <c r="M61" s="55"/>
      <c r="N61" s="55"/>
      <c r="O61" s="56">
        <f t="shared" si="33"/>
        <v>0</v>
      </c>
      <c r="Q61" s="57">
        <f t="shared" si="34"/>
        <v>332.75</v>
      </c>
      <c r="R61" s="73">
        <f t="shared" si="35"/>
        <v>1.4506419090447522</v>
      </c>
      <c r="W61" s="10">
        <v>269.86025</v>
      </c>
      <c r="X61" s="58">
        <v>332.75</v>
      </c>
      <c r="Y61" s="1"/>
      <c r="Z61" s="1"/>
      <c r="AA61" s="1"/>
    </row>
    <row r="62" spans="2:27" ht="15" customHeight="1">
      <c r="B62" s="50">
        <v>412064</v>
      </c>
      <c r="C62" s="51"/>
      <c r="D62" s="52" t="s">
        <v>69</v>
      </c>
      <c r="E62" s="53">
        <f t="shared" si="32"/>
        <v>287.7691575</v>
      </c>
      <c r="F62" s="54">
        <f t="shared" si="14"/>
        <v>0</v>
      </c>
      <c r="G62" s="55"/>
      <c r="H62" s="55"/>
      <c r="I62" s="55"/>
      <c r="J62" s="55"/>
      <c r="K62" s="55"/>
      <c r="L62" s="55"/>
      <c r="M62" s="55"/>
      <c r="N62" s="55"/>
      <c r="O62" s="56">
        <f t="shared" si="33"/>
        <v>0</v>
      </c>
      <c r="Q62" s="57">
        <f t="shared" si="34"/>
        <v>417.45</v>
      </c>
      <c r="R62" s="73">
        <f t="shared" si="35"/>
        <v>1.4506419090447522</v>
      </c>
      <c r="W62" s="10">
        <v>338.55195000000003</v>
      </c>
      <c r="X62" s="58">
        <v>417.45</v>
      </c>
      <c r="Y62" s="1"/>
      <c r="Z62" s="1"/>
      <c r="AA62" s="1"/>
    </row>
    <row r="63" spans="2:27" ht="15" customHeight="1">
      <c r="B63" s="50">
        <v>412065</v>
      </c>
      <c r="C63" s="51"/>
      <c r="D63" s="52" t="s">
        <v>70</v>
      </c>
      <c r="E63" s="53">
        <f t="shared" si="32"/>
        <v>271.1944805825243</v>
      </c>
      <c r="F63" s="54">
        <f t="shared" si="14"/>
        <v>0</v>
      </c>
      <c r="G63" s="55"/>
      <c r="H63" s="55"/>
      <c r="I63" s="55"/>
      <c r="J63" s="55"/>
      <c r="K63" s="55"/>
      <c r="L63" s="55"/>
      <c r="M63" s="55"/>
      <c r="N63" s="55"/>
      <c r="O63" s="56">
        <f t="shared" si="33"/>
        <v>0</v>
      </c>
      <c r="Q63" s="57">
        <f t="shared" si="34"/>
        <v>399.3</v>
      </c>
      <c r="R63" s="73">
        <f t="shared" si="35"/>
        <v>1.472375098277464</v>
      </c>
      <c r="W63" s="10">
        <v>319.0523300970874</v>
      </c>
      <c r="X63" s="58">
        <v>399.3</v>
      </c>
      <c r="Y63" s="1"/>
      <c r="Z63" s="1"/>
      <c r="AA63" s="1"/>
    </row>
    <row r="64" spans="2:27" ht="15" customHeight="1">
      <c r="B64" s="50">
        <v>412066</v>
      </c>
      <c r="C64" s="51"/>
      <c r="D64" s="52" t="s">
        <v>71</v>
      </c>
      <c r="E64" s="53">
        <f t="shared" si="32"/>
        <v>398.57370631067965</v>
      </c>
      <c r="F64" s="54">
        <f t="shared" si="14"/>
        <v>0</v>
      </c>
      <c r="G64" s="55"/>
      <c r="H64" s="55"/>
      <c r="I64" s="55"/>
      <c r="J64" s="55"/>
      <c r="K64" s="55"/>
      <c r="L64" s="55"/>
      <c r="M64" s="55"/>
      <c r="N64" s="55"/>
      <c r="O64" s="56">
        <f t="shared" si="33"/>
        <v>0</v>
      </c>
      <c r="Q64" s="57">
        <f t="shared" si="34"/>
        <v>586.85</v>
      </c>
      <c r="R64" s="73">
        <f t="shared" si="35"/>
        <v>1.472375098277464</v>
      </c>
      <c r="W64" s="10">
        <v>468.9102427184467</v>
      </c>
      <c r="X64" s="58">
        <v>586.85</v>
      </c>
      <c r="Y64" s="1"/>
      <c r="Z64" s="1"/>
      <c r="AA64" s="1"/>
    </row>
    <row r="65" spans="2:27" ht="15" customHeight="1">
      <c r="B65" s="50">
        <v>412067</v>
      </c>
      <c r="C65" s="51"/>
      <c r="D65" s="52" t="s">
        <v>72</v>
      </c>
      <c r="E65" s="53">
        <f t="shared" si="32"/>
        <v>427.33675728155345</v>
      </c>
      <c r="F65" s="54">
        <f t="shared" si="14"/>
        <v>0</v>
      </c>
      <c r="G65" s="55"/>
      <c r="H65" s="55"/>
      <c r="I65" s="55"/>
      <c r="J65" s="55"/>
      <c r="K65" s="55"/>
      <c r="L65" s="55"/>
      <c r="M65" s="55"/>
      <c r="N65" s="55"/>
      <c r="O65" s="56">
        <f t="shared" si="33"/>
        <v>0</v>
      </c>
      <c r="Q65" s="57">
        <f t="shared" si="34"/>
        <v>629.1999999999999</v>
      </c>
      <c r="R65" s="73">
        <f t="shared" si="35"/>
        <v>1.4723750982774637</v>
      </c>
      <c r="W65" s="10">
        <v>502.74912621359226</v>
      </c>
      <c r="X65" s="58">
        <v>629.1999999999999</v>
      </c>
      <c r="Y65" s="1"/>
      <c r="Z65" s="1"/>
      <c r="AA65" s="1"/>
    </row>
    <row r="66" spans="2:27" ht="15" customHeight="1">
      <c r="B66" s="50">
        <v>412069</v>
      </c>
      <c r="C66" s="51"/>
      <c r="D66" s="52" t="s">
        <v>73</v>
      </c>
      <c r="E66" s="53">
        <f t="shared" si="32"/>
        <v>1286.4382325581394</v>
      </c>
      <c r="F66" s="54">
        <f t="shared" si="14"/>
        <v>0</v>
      </c>
      <c r="G66" s="55"/>
      <c r="H66" s="55"/>
      <c r="I66" s="55"/>
      <c r="J66" s="55"/>
      <c r="K66" s="55"/>
      <c r="L66" s="55"/>
      <c r="M66" s="55"/>
      <c r="N66" s="55"/>
      <c r="O66" s="56">
        <f t="shared" si="33"/>
        <v>0</v>
      </c>
      <c r="Q66" s="57">
        <f t="shared" si="34"/>
        <v>1960.2</v>
      </c>
      <c r="R66" s="73">
        <f t="shared" si="35"/>
        <v>1.5237420269312547</v>
      </c>
      <c r="W66" s="10">
        <v>1513.4567441860463</v>
      </c>
      <c r="X66" s="58">
        <v>1960.2</v>
      </c>
      <c r="Y66" s="1"/>
      <c r="Z66" s="1"/>
      <c r="AA66" s="1"/>
    </row>
    <row r="67" spans="2:27" ht="15" customHeight="1">
      <c r="B67" s="50">
        <v>412070</v>
      </c>
      <c r="C67" s="51"/>
      <c r="D67" s="52" t="s">
        <v>74</v>
      </c>
      <c r="E67" s="53">
        <f t="shared" si="32"/>
        <v>1462.527</v>
      </c>
      <c r="F67" s="54">
        <f t="shared" si="14"/>
        <v>0</v>
      </c>
      <c r="G67" s="55"/>
      <c r="H67" s="55"/>
      <c r="I67" s="55"/>
      <c r="J67" s="55"/>
      <c r="K67" s="55"/>
      <c r="L67" s="55"/>
      <c r="M67" s="55"/>
      <c r="N67" s="55"/>
      <c r="O67" s="56">
        <f t="shared" si="33"/>
        <v>0</v>
      </c>
      <c r="Q67" s="57">
        <f t="shared" si="34"/>
        <v>2178</v>
      </c>
      <c r="R67" s="73">
        <f t="shared" si="35"/>
        <v>1.4892032762472076</v>
      </c>
      <c r="W67" s="10">
        <v>1720.62</v>
      </c>
      <c r="X67" s="58">
        <v>2178</v>
      </c>
      <c r="Y67" s="1"/>
      <c r="Z67" s="1"/>
      <c r="AA67" s="1"/>
    </row>
    <row r="68" spans="2:27" ht="15" customHeight="1">
      <c r="B68" s="50">
        <v>412071</v>
      </c>
      <c r="C68" s="51"/>
      <c r="D68" s="52" t="s">
        <v>75</v>
      </c>
      <c r="E68" s="53">
        <f t="shared" si="32"/>
        <v>422.5078</v>
      </c>
      <c r="F68" s="54">
        <f t="shared" si="14"/>
        <v>0</v>
      </c>
      <c r="G68" s="55"/>
      <c r="H68" s="55"/>
      <c r="I68" s="55"/>
      <c r="J68" s="55"/>
      <c r="K68" s="55"/>
      <c r="L68" s="55"/>
      <c r="M68" s="55"/>
      <c r="N68" s="55"/>
      <c r="O68" s="56">
        <f t="shared" si="33"/>
        <v>0</v>
      </c>
      <c r="Q68" s="57">
        <f t="shared" si="34"/>
        <v>629.1999999999999</v>
      </c>
      <c r="R68" s="73">
        <f t="shared" si="35"/>
        <v>1.4892032762472076</v>
      </c>
      <c r="W68" s="10">
        <v>497.068</v>
      </c>
      <c r="X68" s="58">
        <v>629.1999999999999</v>
      </c>
      <c r="Y68" s="1"/>
      <c r="Z68" s="1"/>
      <c r="AA68" s="1"/>
    </row>
    <row r="69" spans="2:27" ht="15" customHeight="1">
      <c r="B69" s="50">
        <v>412072</v>
      </c>
      <c r="C69" s="51"/>
      <c r="D69" s="52" t="s">
        <v>76</v>
      </c>
      <c r="E69" s="53">
        <f t="shared" si="32"/>
        <v>621.573975</v>
      </c>
      <c r="F69" s="54">
        <f t="shared" si="14"/>
        <v>0</v>
      </c>
      <c r="G69" s="55"/>
      <c r="H69" s="55"/>
      <c r="I69" s="55"/>
      <c r="J69" s="55"/>
      <c r="K69" s="55"/>
      <c r="L69" s="55"/>
      <c r="M69" s="55"/>
      <c r="N69" s="55"/>
      <c r="O69" s="56">
        <f t="shared" si="33"/>
        <v>0</v>
      </c>
      <c r="Q69" s="57">
        <f t="shared" si="34"/>
        <v>925.65</v>
      </c>
      <c r="R69" s="73">
        <f t="shared" si="35"/>
        <v>1.4892032762472076</v>
      </c>
      <c r="W69" s="10">
        <v>731.2635</v>
      </c>
      <c r="X69" s="58">
        <v>925.65</v>
      </c>
      <c r="Y69" s="1"/>
      <c r="Z69" s="1"/>
      <c r="AA69" s="1"/>
    </row>
    <row r="70" spans="2:27" ht="15" customHeight="1">
      <c r="B70" s="50">
        <v>412073</v>
      </c>
      <c r="C70" s="51"/>
      <c r="D70" s="52" t="s">
        <v>77</v>
      </c>
      <c r="E70" s="53">
        <f t="shared" si="32"/>
        <v>730.4509850000001</v>
      </c>
      <c r="F70" s="54">
        <f t="shared" si="14"/>
        <v>0</v>
      </c>
      <c r="G70" s="55"/>
      <c r="H70" s="55"/>
      <c r="I70" s="55"/>
      <c r="J70" s="55"/>
      <c r="K70" s="55"/>
      <c r="L70" s="55"/>
      <c r="M70" s="55"/>
      <c r="N70" s="55"/>
      <c r="O70" s="56">
        <f t="shared" si="33"/>
        <v>0</v>
      </c>
      <c r="Q70" s="57">
        <f t="shared" si="34"/>
        <v>1087.79</v>
      </c>
      <c r="R70" s="73">
        <f t="shared" si="35"/>
        <v>1.4892032762472076</v>
      </c>
      <c r="W70" s="10">
        <v>859.3541</v>
      </c>
      <c r="X70" s="58">
        <v>1087.79</v>
      </c>
      <c r="Y70" s="1"/>
      <c r="Z70" s="1"/>
      <c r="AA70" s="1"/>
    </row>
    <row r="71" spans="2:27" ht="15" customHeight="1">
      <c r="B71" s="50">
        <v>412074</v>
      </c>
      <c r="C71" s="51"/>
      <c r="D71" s="52" t="s">
        <v>78</v>
      </c>
      <c r="E71" s="53">
        <f t="shared" si="32"/>
        <v>1174.2873786407768</v>
      </c>
      <c r="F71" s="54">
        <f t="shared" si="14"/>
        <v>0</v>
      </c>
      <c r="G71" s="55"/>
      <c r="H71" s="55"/>
      <c r="I71" s="55"/>
      <c r="J71" s="55"/>
      <c r="K71" s="55"/>
      <c r="L71" s="55"/>
      <c r="M71" s="55"/>
      <c r="N71" s="55"/>
      <c r="O71" s="56">
        <f t="shared" si="33"/>
        <v>0</v>
      </c>
      <c r="Q71" s="57">
        <f t="shared" si="34"/>
        <v>1778.7</v>
      </c>
      <c r="R71" s="73">
        <f t="shared" si="35"/>
        <v>1.5147058823529411</v>
      </c>
      <c r="W71" s="10">
        <v>1381.5145631067962</v>
      </c>
      <c r="X71" s="58">
        <v>1778.7</v>
      </c>
      <c r="Y71" s="1"/>
      <c r="Z71" s="1"/>
      <c r="AA71" s="1"/>
    </row>
    <row r="72" spans="2:27" ht="15" customHeight="1">
      <c r="B72" s="50">
        <v>412075</v>
      </c>
      <c r="C72" s="51"/>
      <c r="D72" s="52" t="s">
        <v>79</v>
      </c>
      <c r="E72" s="53">
        <f t="shared" si="32"/>
        <v>1461.8679611650487</v>
      </c>
      <c r="F72" s="54">
        <f t="shared" si="14"/>
        <v>0</v>
      </c>
      <c r="G72" s="55"/>
      <c r="H72" s="55"/>
      <c r="I72" s="55"/>
      <c r="J72" s="55"/>
      <c r="K72" s="55"/>
      <c r="L72" s="55"/>
      <c r="M72" s="55"/>
      <c r="N72" s="55"/>
      <c r="O72" s="56">
        <f t="shared" si="33"/>
        <v>0</v>
      </c>
      <c r="Q72" s="57">
        <f t="shared" si="34"/>
        <v>2214.2999999999997</v>
      </c>
      <c r="R72" s="73">
        <f t="shared" si="35"/>
        <v>1.514705882352941</v>
      </c>
      <c r="W72" s="10">
        <v>1719.8446601941748</v>
      </c>
      <c r="X72" s="58">
        <v>2214.2999999999997</v>
      </c>
      <c r="Y72" s="1"/>
      <c r="Z72" s="1"/>
      <c r="AA72" s="1"/>
    </row>
    <row r="73" spans="2:27" ht="15" customHeight="1">
      <c r="B73" s="50">
        <v>412076</v>
      </c>
      <c r="C73" s="51"/>
      <c r="D73" s="52" t="s">
        <v>80</v>
      </c>
      <c r="E73" s="53">
        <f t="shared" si="32"/>
        <v>523.2368932038836</v>
      </c>
      <c r="F73" s="54">
        <f t="shared" si="14"/>
        <v>0</v>
      </c>
      <c r="G73" s="55"/>
      <c r="H73" s="55"/>
      <c r="I73" s="55"/>
      <c r="J73" s="55"/>
      <c r="K73" s="55"/>
      <c r="L73" s="55"/>
      <c r="M73" s="55"/>
      <c r="N73" s="55"/>
      <c r="O73" s="56">
        <f t="shared" si="33"/>
        <v>0</v>
      </c>
      <c r="Q73" s="57">
        <f t="shared" si="34"/>
        <v>792.55</v>
      </c>
      <c r="R73" s="73">
        <f t="shared" si="35"/>
        <v>1.514705882352941</v>
      </c>
      <c r="W73" s="10">
        <v>615.5728155339807</v>
      </c>
      <c r="X73" s="58">
        <v>792.55</v>
      </c>
      <c r="Y73" s="1"/>
      <c r="Z73" s="1"/>
      <c r="AA73" s="1"/>
    </row>
    <row r="74" spans="2:27" ht="15" customHeight="1">
      <c r="B74" s="50">
        <v>412077</v>
      </c>
      <c r="C74" s="51"/>
      <c r="D74" s="52" t="s">
        <v>81</v>
      </c>
      <c r="E74" s="53">
        <f t="shared" si="32"/>
        <v>706.968932038835</v>
      </c>
      <c r="F74" s="54">
        <f t="shared" si="14"/>
        <v>0</v>
      </c>
      <c r="G74" s="55"/>
      <c r="H74" s="55"/>
      <c r="I74" s="55"/>
      <c r="J74" s="55"/>
      <c r="K74" s="55"/>
      <c r="L74" s="55"/>
      <c r="M74" s="55"/>
      <c r="N74" s="55"/>
      <c r="O74" s="56">
        <f t="shared" si="33"/>
        <v>0</v>
      </c>
      <c r="Q74" s="57">
        <f t="shared" si="34"/>
        <v>1070.85</v>
      </c>
      <c r="R74" s="73">
        <f t="shared" si="35"/>
        <v>1.5147058823529411</v>
      </c>
      <c r="W74" s="10">
        <v>831.7281553398059</v>
      </c>
      <c r="X74" s="58">
        <v>1070.85</v>
      </c>
      <c r="Y74" s="1"/>
      <c r="Z74" s="1"/>
      <c r="AA74" s="1"/>
    </row>
    <row r="75" spans="2:27" ht="15" customHeight="1">
      <c r="B75" s="50">
        <v>412078</v>
      </c>
      <c r="C75" s="51"/>
      <c r="D75" s="52" t="s">
        <v>82</v>
      </c>
      <c r="E75" s="53">
        <f t="shared" si="32"/>
        <v>718.1526213592234</v>
      </c>
      <c r="F75" s="54">
        <f t="shared" si="14"/>
        <v>0</v>
      </c>
      <c r="G75" s="55"/>
      <c r="H75" s="55"/>
      <c r="I75" s="55"/>
      <c r="J75" s="55"/>
      <c r="K75" s="55"/>
      <c r="L75" s="55"/>
      <c r="M75" s="55"/>
      <c r="N75" s="55"/>
      <c r="O75" s="56">
        <f t="shared" si="33"/>
        <v>0</v>
      </c>
      <c r="Q75" s="57">
        <f t="shared" si="34"/>
        <v>1087.79</v>
      </c>
      <c r="R75" s="73">
        <f t="shared" si="35"/>
        <v>1.514705882352941</v>
      </c>
      <c r="W75" s="10">
        <v>844.885436893204</v>
      </c>
      <c r="X75" s="58">
        <v>1087.79</v>
      </c>
      <c r="Y75" s="1"/>
      <c r="Z75" s="1"/>
      <c r="AA75" s="1"/>
    </row>
    <row r="76" spans="2:27" ht="15" customHeight="1">
      <c r="B76" s="69"/>
      <c r="C76" s="70"/>
      <c r="D76" s="44" t="s">
        <v>83</v>
      </c>
      <c r="E76" s="71"/>
      <c r="F76" s="54">
        <f t="shared" si="14"/>
        <v>0</v>
      </c>
      <c r="G76" s="63"/>
      <c r="H76" s="64"/>
      <c r="I76" s="64"/>
      <c r="J76" s="64"/>
      <c r="K76" s="64"/>
      <c r="L76" s="64"/>
      <c r="M76" s="64"/>
      <c r="N76" s="64"/>
      <c r="O76" s="72"/>
      <c r="Q76" s="49"/>
      <c r="R76" s="71"/>
      <c r="W76" s="10">
        <v>1.21</v>
      </c>
      <c r="X76" s="58">
        <v>1.21</v>
      </c>
      <c r="Y76" s="1"/>
      <c r="Z76" s="1"/>
      <c r="AA76" s="1"/>
    </row>
    <row r="77" spans="2:27" ht="15" customHeight="1">
      <c r="B77" s="50">
        <v>412080</v>
      </c>
      <c r="C77" s="51"/>
      <c r="D77" s="52" t="s">
        <v>84</v>
      </c>
      <c r="E77" s="53">
        <f aca="true" t="shared" si="36" ref="E77:E80">(W77-W77*$E$5)</f>
        <v>1084.947906976744</v>
      </c>
      <c r="F77" s="54">
        <f t="shared" si="14"/>
        <v>0</v>
      </c>
      <c r="G77" s="55"/>
      <c r="H77" s="55"/>
      <c r="I77" s="55"/>
      <c r="J77" s="55"/>
      <c r="K77" s="55"/>
      <c r="L77" s="55"/>
      <c r="M77" s="55"/>
      <c r="N77" s="55"/>
      <c r="O77" s="56">
        <f aca="true" t="shared" si="37" ref="O77:O80">E77*F77</f>
        <v>0</v>
      </c>
      <c r="Q77" s="57">
        <f aca="true" t="shared" si="38" ref="Q77:Q80">X77</f>
        <v>1633.5</v>
      </c>
      <c r="R77" s="73">
        <f aca="true" t="shared" si="39" ref="R77:R80">Q77/E77</f>
        <v>1.5056022408963587</v>
      </c>
      <c r="W77" s="10">
        <v>1276.4093023255812</v>
      </c>
      <c r="X77" s="58">
        <v>1633.5</v>
      </c>
      <c r="Y77" s="1"/>
      <c r="Z77" s="1"/>
      <c r="AA77" s="1"/>
    </row>
    <row r="78" spans="2:27" ht="15" customHeight="1">
      <c r="B78" s="50">
        <v>412081</v>
      </c>
      <c r="C78" s="51"/>
      <c r="D78" s="52" t="s">
        <v>85</v>
      </c>
      <c r="E78" s="53">
        <f t="shared" si="36"/>
        <v>1310.2611627906974</v>
      </c>
      <c r="F78" s="54">
        <f t="shared" si="14"/>
        <v>0</v>
      </c>
      <c r="G78" s="55"/>
      <c r="H78" s="55"/>
      <c r="I78" s="55"/>
      <c r="J78" s="55"/>
      <c r="K78" s="55"/>
      <c r="L78" s="55"/>
      <c r="M78" s="55"/>
      <c r="N78" s="55"/>
      <c r="O78" s="56">
        <f t="shared" si="37"/>
        <v>0</v>
      </c>
      <c r="Q78" s="57">
        <f t="shared" si="38"/>
        <v>1996.5</v>
      </c>
      <c r="R78" s="73">
        <f t="shared" si="39"/>
        <v>1.5237420269312547</v>
      </c>
      <c r="W78" s="10">
        <v>1541.4837209302323</v>
      </c>
      <c r="X78" s="58">
        <v>1996.5</v>
      </c>
      <c r="Y78" s="1"/>
      <c r="Z78" s="1"/>
      <c r="AA78" s="1"/>
    </row>
    <row r="79" spans="2:27" ht="15" customHeight="1">
      <c r="B79" s="50">
        <v>412083</v>
      </c>
      <c r="C79" s="51"/>
      <c r="D79" s="52" t="s">
        <v>86</v>
      </c>
      <c r="E79" s="53">
        <f t="shared" si="36"/>
        <v>1111.7367441860463</v>
      </c>
      <c r="F79" s="54">
        <f t="shared" si="14"/>
        <v>0</v>
      </c>
      <c r="G79" s="55"/>
      <c r="H79" s="55"/>
      <c r="I79" s="55"/>
      <c r="J79" s="55"/>
      <c r="K79" s="55"/>
      <c r="L79" s="55"/>
      <c r="M79" s="55"/>
      <c r="N79" s="55"/>
      <c r="O79" s="56">
        <f t="shared" si="37"/>
        <v>0</v>
      </c>
      <c r="Q79" s="57">
        <f t="shared" si="38"/>
        <v>1694</v>
      </c>
      <c r="R79" s="73">
        <f t="shared" si="39"/>
        <v>1.5237420269312547</v>
      </c>
      <c r="W79" s="10">
        <v>1307.9255813953484</v>
      </c>
      <c r="X79" s="58">
        <v>1694</v>
      </c>
      <c r="Y79" s="1"/>
      <c r="Z79" s="1"/>
      <c r="AA79" s="1"/>
    </row>
    <row r="80" spans="2:27" ht="15" customHeight="1">
      <c r="B80" s="50">
        <v>412084</v>
      </c>
      <c r="C80" s="51"/>
      <c r="D80" s="52" t="s">
        <v>87</v>
      </c>
      <c r="E80" s="53">
        <f t="shared" si="36"/>
        <v>1004.5813953488371</v>
      </c>
      <c r="F80" s="54">
        <f t="shared" si="14"/>
        <v>0</v>
      </c>
      <c r="G80" s="55"/>
      <c r="H80" s="55"/>
      <c r="I80" s="55"/>
      <c r="J80" s="55"/>
      <c r="K80" s="55"/>
      <c r="L80" s="55"/>
      <c r="M80" s="55"/>
      <c r="N80" s="55"/>
      <c r="O80" s="56">
        <f t="shared" si="37"/>
        <v>0</v>
      </c>
      <c r="Q80" s="57">
        <f t="shared" si="38"/>
        <v>1512.5</v>
      </c>
      <c r="R80" s="73">
        <f t="shared" si="39"/>
        <v>1.5056022408963587</v>
      </c>
      <c r="W80" s="10">
        <v>1181.8604651162789</v>
      </c>
      <c r="X80" s="58">
        <v>1512.5</v>
      </c>
      <c r="Y80" s="1"/>
      <c r="Z80" s="1"/>
      <c r="AA80" s="1"/>
    </row>
    <row r="81" spans="2:27" ht="15" customHeight="1">
      <c r="B81" s="69"/>
      <c r="C81" s="70"/>
      <c r="D81" s="44" t="s">
        <v>88</v>
      </c>
      <c r="E81" s="71"/>
      <c r="F81" s="54">
        <f t="shared" si="14"/>
        <v>0</v>
      </c>
      <c r="G81" s="63"/>
      <c r="H81" s="64"/>
      <c r="I81" s="64"/>
      <c r="J81" s="64"/>
      <c r="K81" s="64"/>
      <c r="L81" s="64"/>
      <c r="M81" s="64"/>
      <c r="N81" s="64"/>
      <c r="O81" s="72"/>
      <c r="Q81" s="49"/>
      <c r="R81" s="71"/>
      <c r="W81" s="10">
        <v>1.21</v>
      </c>
      <c r="X81" s="58">
        <v>1.21</v>
      </c>
      <c r="Y81" s="1"/>
      <c r="Z81" s="1"/>
      <c r="AA81" s="1"/>
    </row>
    <row r="82" spans="2:27" ht="15" customHeight="1">
      <c r="B82" s="50">
        <v>407030</v>
      </c>
      <c r="C82" s="51"/>
      <c r="D82" s="52" t="s">
        <v>89</v>
      </c>
      <c r="E82" s="53">
        <f aca="true" t="shared" si="40" ref="E82:E91">(W82-W82*$E$5)*1.1</f>
        <v>361.86795287866664</v>
      </c>
      <c r="F82" s="54">
        <f t="shared" si="14"/>
        <v>0</v>
      </c>
      <c r="G82" s="55"/>
      <c r="H82" s="55"/>
      <c r="I82" s="55"/>
      <c r="J82" s="55"/>
      <c r="K82" s="55"/>
      <c r="L82" s="55"/>
      <c r="M82" s="55"/>
      <c r="N82" s="55"/>
      <c r="O82" s="56">
        <f aca="true" t="shared" si="41" ref="O82:O91">E82*F82</f>
        <v>0</v>
      </c>
      <c r="Q82" s="57">
        <f aca="true" t="shared" si="42" ref="Q82:Q91">X82</f>
        <v>391.77331599999997</v>
      </c>
      <c r="R82" s="73">
        <f aca="true" t="shared" si="43" ref="R82:R91">Q82/E82</f>
        <v>1.0826416456153014</v>
      </c>
      <c r="W82" s="10">
        <v>387.02454853333325</v>
      </c>
      <c r="X82" s="58">
        <v>391.77331599999997</v>
      </c>
      <c r="Y82" s="1"/>
      <c r="Z82" s="1"/>
      <c r="AA82" s="1"/>
    </row>
    <row r="83" spans="2:27" ht="15" customHeight="1">
      <c r="B83" s="50">
        <v>407032</v>
      </c>
      <c r="C83" s="51"/>
      <c r="D83" s="52" t="s">
        <v>90</v>
      </c>
      <c r="E83" s="53">
        <f t="shared" si="40"/>
        <v>373.9439052983334</v>
      </c>
      <c r="F83" s="54">
        <f t="shared" si="14"/>
        <v>0</v>
      </c>
      <c r="G83" s="55"/>
      <c r="H83" s="55"/>
      <c r="I83" s="55"/>
      <c r="J83" s="55"/>
      <c r="K83" s="55"/>
      <c r="L83" s="55"/>
      <c r="M83" s="55"/>
      <c r="N83" s="55"/>
      <c r="O83" s="56">
        <f t="shared" si="41"/>
        <v>0</v>
      </c>
      <c r="Q83" s="57">
        <f t="shared" si="42"/>
        <v>404.847245</v>
      </c>
      <c r="R83" s="73">
        <f t="shared" si="43"/>
        <v>1.0826416456153012</v>
      </c>
      <c r="W83" s="10">
        <v>399.94000566666665</v>
      </c>
      <c r="X83" s="58">
        <v>404.847245</v>
      </c>
      <c r="Y83" s="1"/>
      <c r="Z83" s="1"/>
      <c r="AA83" s="1"/>
    </row>
    <row r="84" spans="2:27" ht="15" customHeight="1">
      <c r="B84" s="50">
        <v>407034</v>
      </c>
      <c r="C84" s="51"/>
      <c r="D84" s="52" t="s">
        <v>91</v>
      </c>
      <c r="E84" s="53">
        <f t="shared" si="40"/>
        <v>416.14441290400003</v>
      </c>
      <c r="F84" s="54">
        <f t="shared" si="14"/>
        <v>0</v>
      </c>
      <c r="G84" s="55"/>
      <c r="H84" s="55"/>
      <c r="I84" s="55"/>
      <c r="J84" s="55"/>
      <c r="K84" s="55"/>
      <c r="L84" s="55"/>
      <c r="M84" s="55"/>
      <c r="N84" s="55"/>
      <c r="O84" s="56">
        <f t="shared" si="41"/>
        <v>0</v>
      </c>
      <c r="Q84" s="57">
        <f t="shared" si="42"/>
        <v>450.535272</v>
      </c>
      <c r="R84" s="73">
        <f t="shared" si="43"/>
        <v>1.0826416456153012</v>
      </c>
      <c r="W84" s="10">
        <v>445.0742384</v>
      </c>
      <c r="X84" s="58">
        <v>450.535272</v>
      </c>
      <c r="Y84" s="1"/>
      <c r="Z84" s="1"/>
      <c r="AA84" s="1"/>
    </row>
    <row r="85" spans="2:27" ht="15" customHeight="1">
      <c r="B85" s="50">
        <v>407036</v>
      </c>
      <c r="C85" s="51"/>
      <c r="D85" s="52" t="s">
        <v>92</v>
      </c>
      <c r="E85" s="53">
        <f t="shared" si="40"/>
        <v>470.43953746166665</v>
      </c>
      <c r="F85" s="54">
        <f t="shared" si="14"/>
        <v>0</v>
      </c>
      <c r="G85" s="55"/>
      <c r="H85" s="55"/>
      <c r="I85" s="55"/>
      <c r="J85" s="55"/>
      <c r="K85" s="55"/>
      <c r="L85" s="55"/>
      <c r="M85" s="55"/>
      <c r="N85" s="55"/>
      <c r="O85" s="56">
        <f t="shared" si="41"/>
        <v>0</v>
      </c>
      <c r="Q85" s="57">
        <f t="shared" si="42"/>
        <v>509.317435</v>
      </c>
      <c r="R85" s="73">
        <f t="shared" si="43"/>
        <v>1.0826416456153014</v>
      </c>
      <c r="W85" s="10">
        <v>503.1438903333333</v>
      </c>
      <c r="X85" s="58">
        <v>509.317435</v>
      </c>
      <c r="Y85" s="1"/>
      <c r="Z85" s="1"/>
      <c r="AA85" s="1"/>
    </row>
    <row r="86" spans="2:27" ht="15" customHeight="1">
      <c r="B86" s="50">
        <v>407037</v>
      </c>
      <c r="C86" s="51"/>
      <c r="D86" s="52" t="s">
        <v>93</v>
      </c>
      <c r="E86" s="53">
        <f t="shared" si="40"/>
        <v>262.6949972439629</v>
      </c>
      <c r="F86" s="54">
        <f t="shared" si="14"/>
        <v>0</v>
      </c>
      <c r="G86" s="55"/>
      <c r="H86" s="55"/>
      <c r="I86" s="55"/>
      <c r="J86" s="55"/>
      <c r="K86" s="55"/>
      <c r="L86" s="55"/>
      <c r="M86" s="55"/>
      <c r="N86" s="55"/>
      <c r="O86" s="56">
        <f t="shared" si="41"/>
        <v>0</v>
      </c>
      <c r="Q86" s="57">
        <f t="shared" si="42"/>
        <v>284.4045441111111</v>
      </c>
      <c r="R86" s="73">
        <f t="shared" si="43"/>
        <v>1.0826416456153014</v>
      </c>
      <c r="W86" s="10">
        <v>280.95721630370366</v>
      </c>
      <c r="X86" s="58">
        <v>284.4045441111111</v>
      </c>
      <c r="Y86" s="1"/>
      <c r="Z86" s="1"/>
      <c r="AA86" s="1"/>
    </row>
    <row r="87" spans="2:27" ht="15" customHeight="1">
      <c r="B87" s="50">
        <v>407038</v>
      </c>
      <c r="C87" s="51"/>
      <c r="D87" s="52" t="s">
        <v>94</v>
      </c>
      <c r="E87" s="53">
        <f t="shared" si="40"/>
        <v>518.6873535433332</v>
      </c>
      <c r="F87" s="54">
        <f t="shared" si="14"/>
        <v>0</v>
      </c>
      <c r="G87" s="55"/>
      <c r="H87" s="55"/>
      <c r="I87" s="55"/>
      <c r="J87" s="55"/>
      <c r="K87" s="55"/>
      <c r="L87" s="55"/>
      <c r="M87" s="55"/>
      <c r="N87" s="55"/>
      <c r="O87" s="56">
        <f t="shared" si="41"/>
        <v>0</v>
      </c>
      <c r="Q87" s="57">
        <f t="shared" si="42"/>
        <v>561.5525299999999</v>
      </c>
      <c r="R87" s="73">
        <f t="shared" si="43"/>
        <v>1.0826416456153014</v>
      </c>
      <c r="W87" s="10">
        <v>554.7458326666665</v>
      </c>
      <c r="X87" s="58">
        <v>561.5525299999999</v>
      </c>
      <c r="Y87" s="1"/>
      <c r="Z87" s="1"/>
      <c r="AA87" s="1"/>
    </row>
    <row r="88" spans="2:27" ht="15" customHeight="1">
      <c r="B88" s="50">
        <v>407040</v>
      </c>
      <c r="C88" s="51"/>
      <c r="D88" s="52" t="s">
        <v>95</v>
      </c>
      <c r="E88" s="53">
        <f t="shared" si="40"/>
        <v>566.935169625</v>
      </c>
      <c r="F88" s="54">
        <f t="shared" si="14"/>
        <v>0</v>
      </c>
      <c r="G88" s="55"/>
      <c r="H88" s="55"/>
      <c r="I88" s="55"/>
      <c r="J88" s="55"/>
      <c r="K88" s="55"/>
      <c r="L88" s="55"/>
      <c r="M88" s="55"/>
      <c r="N88" s="55"/>
      <c r="O88" s="56">
        <f t="shared" si="41"/>
        <v>0</v>
      </c>
      <c r="Q88" s="57">
        <f t="shared" si="42"/>
        <v>613.7876249999999</v>
      </c>
      <c r="R88" s="73">
        <f t="shared" si="43"/>
        <v>1.0826416456153014</v>
      </c>
      <c r="W88" s="10">
        <v>606.347775</v>
      </c>
      <c r="X88" s="58">
        <v>613.7876249999999</v>
      </c>
      <c r="Y88" s="1"/>
      <c r="Z88" s="1"/>
      <c r="AA88" s="1"/>
    </row>
    <row r="89" spans="2:27" ht="15" customHeight="1">
      <c r="B89" s="50">
        <v>407041</v>
      </c>
      <c r="C89" s="51"/>
      <c r="D89" s="52" t="s">
        <v>96</v>
      </c>
      <c r="E89" s="53">
        <f t="shared" si="40"/>
        <v>639.3162260136666</v>
      </c>
      <c r="F89" s="54">
        <f t="shared" si="14"/>
        <v>0</v>
      </c>
      <c r="G89" s="55"/>
      <c r="H89" s="55"/>
      <c r="I89" s="55"/>
      <c r="J89" s="55"/>
      <c r="K89" s="55"/>
      <c r="L89" s="55"/>
      <c r="M89" s="55"/>
      <c r="N89" s="55"/>
      <c r="O89" s="56">
        <f t="shared" si="41"/>
        <v>0</v>
      </c>
      <c r="Q89" s="57">
        <f t="shared" si="42"/>
        <v>692.150371</v>
      </c>
      <c r="R89" s="73">
        <f t="shared" si="43"/>
        <v>1.0826416456153014</v>
      </c>
      <c r="W89" s="10">
        <v>683.7606695333332</v>
      </c>
      <c r="X89" s="58">
        <v>692.150371</v>
      </c>
      <c r="Y89" s="1"/>
      <c r="Z89" s="1"/>
      <c r="AA89" s="1"/>
    </row>
    <row r="90" spans="2:27" ht="15" customHeight="1">
      <c r="B90" s="50">
        <v>407042</v>
      </c>
      <c r="C90" s="51"/>
      <c r="D90" s="52" t="s">
        <v>97</v>
      </c>
      <c r="E90" s="53">
        <f t="shared" si="40"/>
        <v>723.7545702896666</v>
      </c>
      <c r="F90" s="54">
        <f t="shared" si="14"/>
        <v>0</v>
      </c>
      <c r="G90" s="55"/>
      <c r="H90" s="55"/>
      <c r="I90" s="55"/>
      <c r="J90" s="55"/>
      <c r="K90" s="55"/>
      <c r="L90" s="55"/>
      <c r="M90" s="55"/>
      <c r="N90" s="55"/>
      <c r="O90" s="56">
        <f t="shared" si="41"/>
        <v>0</v>
      </c>
      <c r="Q90" s="57">
        <f t="shared" si="42"/>
        <v>783.5668389999998</v>
      </c>
      <c r="R90" s="73">
        <f t="shared" si="43"/>
        <v>1.0826416456153012</v>
      </c>
      <c r="W90" s="10">
        <v>774.0690591333331</v>
      </c>
      <c r="X90" s="58">
        <v>783.5668389999998</v>
      </c>
      <c r="Y90" s="1"/>
      <c r="Z90" s="1"/>
      <c r="AA90" s="1"/>
    </row>
    <row r="91" spans="2:27" ht="15" customHeight="1">
      <c r="B91" s="50">
        <v>407043</v>
      </c>
      <c r="C91" s="51"/>
      <c r="D91" s="52" t="s">
        <v>98</v>
      </c>
      <c r="E91" s="53">
        <f t="shared" si="40"/>
        <v>784.0596742586666</v>
      </c>
      <c r="F91" s="54">
        <f t="shared" si="14"/>
        <v>0</v>
      </c>
      <c r="G91" s="55"/>
      <c r="H91" s="55"/>
      <c r="I91" s="55"/>
      <c r="J91" s="55"/>
      <c r="K91" s="55"/>
      <c r="L91" s="55"/>
      <c r="M91" s="55"/>
      <c r="N91" s="55"/>
      <c r="O91" s="56">
        <f t="shared" si="41"/>
        <v>0</v>
      </c>
      <c r="Q91" s="57">
        <f t="shared" si="42"/>
        <v>848.855656</v>
      </c>
      <c r="R91" s="73">
        <f t="shared" si="43"/>
        <v>1.0826416456153014</v>
      </c>
      <c r="W91" s="10">
        <v>838.5664965333332</v>
      </c>
      <c r="X91" s="58">
        <v>848.855656</v>
      </c>
      <c r="Y91" s="1"/>
      <c r="Z91" s="1"/>
      <c r="AA91" s="1"/>
    </row>
    <row r="92" spans="2:27" ht="15" customHeight="1">
      <c r="B92" s="69"/>
      <c r="C92" s="70"/>
      <c r="D92" s="44" t="s">
        <v>99</v>
      </c>
      <c r="E92" s="71"/>
      <c r="F92" s="54">
        <f t="shared" si="14"/>
        <v>0</v>
      </c>
      <c r="G92" s="63"/>
      <c r="H92" s="64"/>
      <c r="I92" s="64"/>
      <c r="J92" s="64"/>
      <c r="K92" s="64"/>
      <c r="L92" s="64"/>
      <c r="M92" s="64"/>
      <c r="N92" s="64"/>
      <c r="O92" s="72"/>
      <c r="Q92" s="49"/>
      <c r="R92" s="71"/>
      <c r="W92" s="10">
        <v>1.21</v>
      </c>
      <c r="X92" s="58">
        <v>1.21</v>
      </c>
      <c r="Y92" s="1"/>
      <c r="Z92" s="1"/>
      <c r="AA92" s="1"/>
    </row>
    <row r="93" spans="2:27" ht="15" customHeight="1">
      <c r="B93" s="51">
        <v>412000</v>
      </c>
      <c r="C93" s="51"/>
      <c r="D93" s="52" t="s">
        <v>100</v>
      </c>
      <c r="E93" s="53">
        <f aca="true" t="shared" si="44" ref="E93:E104">(W93-W93*$E$5)</f>
        <v>235.62935000000002</v>
      </c>
      <c r="F93" s="54">
        <f t="shared" si="14"/>
        <v>0</v>
      </c>
      <c r="G93" s="60"/>
      <c r="H93" s="60"/>
      <c r="I93" s="60"/>
      <c r="J93" s="60"/>
      <c r="K93" s="60"/>
      <c r="L93" s="60"/>
      <c r="M93" s="60"/>
      <c r="N93" s="60"/>
      <c r="O93" s="56">
        <f aca="true" t="shared" si="45" ref="O93:O104">E93*F93</f>
        <v>0</v>
      </c>
      <c r="Q93" s="57">
        <f aca="true" t="shared" si="46" ref="Q93:Q104">X93</f>
        <v>350.9</v>
      </c>
      <c r="R93" s="73">
        <f aca="true" t="shared" si="47" ref="R93:R104">Q93/E93</f>
        <v>1.4892032762472076</v>
      </c>
      <c r="W93" s="10">
        <v>277.211</v>
      </c>
      <c r="X93" s="58">
        <v>350.9</v>
      </c>
      <c r="Y93" s="1"/>
      <c r="Z93" s="1"/>
      <c r="AA93" s="1"/>
    </row>
    <row r="94" spans="2:27" ht="15" customHeight="1">
      <c r="B94" s="51">
        <v>412002</v>
      </c>
      <c r="C94" s="51"/>
      <c r="D94" s="52" t="s">
        <v>101</v>
      </c>
      <c r="E94" s="53">
        <f t="shared" si="44"/>
        <v>199.06617500000002</v>
      </c>
      <c r="F94" s="54">
        <f t="shared" si="14"/>
        <v>0</v>
      </c>
      <c r="G94" s="55"/>
      <c r="H94" s="55"/>
      <c r="I94" s="55"/>
      <c r="J94" s="55"/>
      <c r="K94" s="55"/>
      <c r="L94" s="55"/>
      <c r="M94" s="55"/>
      <c r="N94" s="55"/>
      <c r="O94" s="56">
        <f t="shared" si="45"/>
        <v>0</v>
      </c>
      <c r="Q94" s="57">
        <f t="shared" si="46"/>
        <v>296.45</v>
      </c>
      <c r="R94" s="73">
        <f t="shared" si="47"/>
        <v>1.4892032762472076</v>
      </c>
      <c r="W94" s="10">
        <v>234.1955</v>
      </c>
      <c r="X94" s="58">
        <v>296.45</v>
      </c>
      <c r="Y94" s="1"/>
      <c r="Z94" s="1"/>
      <c r="AA94" s="1"/>
    </row>
    <row r="95" spans="2:27" ht="15" customHeight="1">
      <c r="B95" s="51">
        <v>412004</v>
      </c>
      <c r="C95" s="51"/>
      <c r="D95" s="52" t="s">
        <v>102</v>
      </c>
      <c r="E95" s="53">
        <f t="shared" si="44"/>
        <v>255.942225</v>
      </c>
      <c r="F95" s="54">
        <f t="shared" si="14"/>
        <v>0</v>
      </c>
      <c r="G95" s="80"/>
      <c r="H95" s="81"/>
      <c r="I95" s="81"/>
      <c r="J95" s="81"/>
      <c r="K95" s="81"/>
      <c r="L95" s="81"/>
      <c r="M95" s="81"/>
      <c r="N95" s="82"/>
      <c r="O95" s="56">
        <f t="shared" si="45"/>
        <v>0</v>
      </c>
      <c r="Q95" s="57">
        <f t="shared" si="46"/>
        <v>381.15</v>
      </c>
      <c r="R95" s="73">
        <f t="shared" si="47"/>
        <v>1.4892032762472076</v>
      </c>
      <c r="W95" s="10">
        <v>301.1085</v>
      </c>
      <c r="X95" s="58">
        <v>381.15</v>
      </c>
      <c r="Y95" s="1"/>
      <c r="Z95" s="1"/>
      <c r="AA95" s="1"/>
    </row>
    <row r="96" spans="2:27" ht="15" customHeight="1">
      <c r="B96" s="51">
        <v>412006</v>
      </c>
      <c r="C96" s="51"/>
      <c r="D96" s="52" t="s">
        <v>103</v>
      </c>
      <c r="E96" s="53">
        <f t="shared" si="44"/>
        <v>203.70291262135925</v>
      </c>
      <c r="F96" s="54">
        <f t="shared" si="14"/>
        <v>0</v>
      </c>
      <c r="G96" s="80"/>
      <c r="H96" s="81"/>
      <c r="I96" s="81"/>
      <c r="J96" s="81"/>
      <c r="K96" s="81"/>
      <c r="L96" s="81"/>
      <c r="M96" s="81"/>
      <c r="N96" s="82"/>
      <c r="O96" s="56">
        <f t="shared" si="45"/>
        <v>0</v>
      </c>
      <c r="Q96" s="57">
        <f t="shared" si="46"/>
        <v>308.55</v>
      </c>
      <c r="R96" s="73">
        <f t="shared" si="47"/>
        <v>1.5147058823529411</v>
      </c>
      <c r="W96" s="10">
        <v>239.65048543689323</v>
      </c>
      <c r="X96" s="58">
        <v>308.55</v>
      </c>
      <c r="Y96" s="1"/>
      <c r="Z96" s="1"/>
      <c r="AA96" s="1"/>
    </row>
    <row r="97" spans="2:27" ht="15" customHeight="1">
      <c r="B97" s="51">
        <v>412007</v>
      </c>
      <c r="C97" s="51"/>
      <c r="D97" s="52" t="s">
        <v>104</v>
      </c>
      <c r="E97" s="53">
        <f t="shared" si="44"/>
        <v>223.673786407767</v>
      </c>
      <c r="F97" s="54">
        <f t="shared" si="14"/>
        <v>0</v>
      </c>
      <c r="G97" s="80"/>
      <c r="H97" s="81"/>
      <c r="I97" s="81"/>
      <c r="J97" s="81"/>
      <c r="K97" s="81"/>
      <c r="L97" s="81"/>
      <c r="M97" s="81"/>
      <c r="N97" s="82"/>
      <c r="O97" s="56">
        <f t="shared" si="45"/>
        <v>0</v>
      </c>
      <c r="Q97" s="57">
        <f t="shared" si="46"/>
        <v>338.8</v>
      </c>
      <c r="R97" s="73">
        <f t="shared" si="47"/>
        <v>1.5147058823529411</v>
      </c>
      <c r="W97" s="10">
        <v>263.1456310679612</v>
      </c>
      <c r="X97" s="58">
        <v>338.8</v>
      </c>
      <c r="Y97" s="1"/>
      <c r="Z97" s="1"/>
      <c r="AA97" s="1"/>
    </row>
    <row r="98" spans="2:27" ht="15" customHeight="1">
      <c r="B98" s="51">
        <v>412008</v>
      </c>
      <c r="C98" s="51"/>
      <c r="D98" s="52" t="s">
        <v>105</v>
      </c>
      <c r="E98" s="53">
        <f t="shared" si="44"/>
        <v>247.63883495145635</v>
      </c>
      <c r="F98" s="54">
        <f t="shared" si="14"/>
        <v>0</v>
      </c>
      <c r="G98" s="80"/>
      <c r="H98" s="81"/>
      <c r="I98" s="81"/>
      <c r="J98" s="81"/>
      <c r="K98" s="81"/>
      <c r="L98" s="81"/>
      <c r="M98" s="81"/>
      <c r="N98" s="82"/>
      <c r="O98" s="56">
        <f t="shared" si="45"/>
        <v>0</v>
      </c>
      <c r="Q98" s="57">
        <f t="shared" si="46"/>
        <v>375.09999999999997</v>
      </c>
      <c r="R98" s="73">
        <f t="shared" si="47"/>
        <v>1.514705882352941</v>
      </c>
      <c r="W98" s="10">
        <v>291.33980582524276</v>
      </c>
      <c r="X98" s="58">
        <v>375.1</v>
      </c>
      <c r="Y98" s="1"/>
      <c r="Z98" s="1"/>
      <c r="AA98" s="1"/>
    </row>
    <row r="99" spans="2:27" ht="15" customHeight="1">
      <c r="B99" s="51">
        <v>412009</v>
      </c>
      <c r="C99" s="51"/>
      <c r="D99" s="52" t="s">
        <v>106</v>
      </c>
      <c r="E99" s="53">
        <f t="shared" si="44"/>
        <v>287.5805825242719</v>
      </c>
      <c r="F99" s="54">
        <f t="shared" si="14"/>
        <v>0</v>
      </c>
      <c r="G99" s="80"/>
      <c r="H99" s="81"/>
      <c r="I99" s="81"/>
      <c r="J99" s="81"/>
      <c r="K99" s="81"/>
      <c r="L99" s="81"/>
      <c r="M99" s="81"/>
      <c r="N99" s="82"/>
      <c r="O99" s="56">
        <f t="shared" si="45"/>
        <v>0</v>
      </c>
      <c r="Q99" s="57">
        <f t="shared" si="46"/>
        <v>435.59999999999997</v>
      </c>
      <c r="R99" s="73">
        <f t="shared" si="47"/>
        <v>1.5147058823529407</v>
      </c>
      <c r="W99" s="10">
        <v>338.3300970873787</v>
      </c>
      <c r="X99" s="58">
        <v>435.6</v>
      </c>
      <c r="Y99" s="1"/>
      <c r="Z99" s="1"/>
      <c r="AA99" s="1"/>
    </row>
    <row r="100" spans="2:27" ht="15" customHeight="1">
      <c r="B100" s="51">
        <v>412010</v>
      </c>
      <c r="C100" s="51"/>
      <c r="D100" s="52" t="s">
        <v>107</v>
      </c>
      <c r="E100" s="53">
        <f t="shared" si="44"/>
        <v>355.4815533980583</v>
      </c>
      <c r="F100" s="54">
        <f t="shared" si="14"/>
        <v>0</v>
      </c>
      <c r="G100" s="80"/>
      <c r="H100" s="81"/>
      <c r="I100" s="81"/>
      <c r="J100" s="81"/>
      <c r="K100" s="81"/>
      <c r="L100" s="81"/>
      <c r="M100" s="81"/>
      <c r="N100" s="82"/>
      <c r="O100" s="56">
        <f t="shared" si="45"/>
        <v>0</v>
      </c>
      <c r="Q100" s="57">
        <f t="shared" si="46"/>
        <v>538.4499999999999</v>
      </c>
      <c r="R100" s="73">
        <f t="shared" si="47"/>
        <v>1.514705882352941</v>
      </c>
      <c r="W100" s="10">
        <v>418.2135922330097</v>
      </c>
      <c r="X100" s="58">
        <v>538.4499999999999</v>
      </c>
      <c r="Y100" s="1"/>
      <c r="Z100" s="1"/>
      <c r="AA100" s="1"/>
    </row>
    <row r="101" spans="2:27" ht="15" customHeight="1">
      <c r="B101" s="51">
        <v>412012</v>
      </c>
      <c r="C101" s="51"/>
      <c r="D101" s="52" t="s">
        <v>108</v>
      </c>
      <c r="E101" s="53">
        <f t="shared" si="44"/>
        <v>503.2660194174757</v>
      </c>
      <c r="F101" s="54">
        <f t="shared" si="14"/>
        <v>0</v>
      </c>
      <c r="G101" s="80"/>
      <c r="H101" s="81"/>
      <c r="I101" s="81"/>
      <c r="J101" s="81"/>
      <c r="K101" s="81"/>
      <c r="L101" s="81"/>
      <c r="M101" s="81"/>
      <c r="N101" s="82"/>
      <c r="O101" s="56">
        <f t="shared" si="45"/>
        <v>0</v>
      </c>
      <c r="Q101" s="57">
        <f t="shared" si="46"/>
        <v>762.3</v>
      </c>
      <c r="R101" s="73">
        <f t="shared" si="47"/>
        <v>1.5147058823529411</v>
      </c>
      <c r="W101" s="10">
        <v>592.0776699029126</v>
      </c>
      <c r="X101" s="58">
        <v>762.3</v>
      </c>
      <c r="Y101" s="1"/>
      <c r="Z101" s="1"/>
      <c r="AA101" s="1"/>
    </row>
    <row r="102" spans="2:27" ht="15" customHeight="1">
      <c r="B102" s="51">
        <v>412013</v>
      </c>
      <c r="C102" s="51"/>
      <c r="D102" s="52" t="s">
        <v>109</v>
      </c>
      <c r="E102" s="53">
        <f t="shared" si="44"/>
        <v>567.1728155339807</v>
      </c>
      <c r="F102" s="54">
        <f t="shared" si="14"/>
        <v>0</v>
      </c>
      <c r="G102" s="80"/>
      <c r="H102" s="81"/>
      <c r="I102" s="81"/>
      <c r="J102" s="81"/>
      <c r="K102" s="81"/>
      <c r="L102" s="81"/>
      <c r="M102" s="81"/>
      <c r="N102" s="82"/>
      <c r="O102" s="56">
        <f t="shared" si="45"/>
        <v>0</v>
      </c>
      <c r="Q102" s="57">
        <f t="shared" si="46"/>
        <v>859.1</v>
      </c>
      <c r="R102" s="73">
        <f t="shared" si="47"/>
        <v>1.514705882352941</v>
      </c>
      <c r="W102" s="10">
        <v>667.2621359223302</v>
      </c>
      <c r="X102" s="58">
        <v>859.1</v>
      </c>
      <c r="Y102" s="1"/>
      <c r="Z102" s="1"/>
      <c r="AA102" s="1"/>
    </row>
    <row r="103" spans="2:27" ht="15" customHeight="1">
      <c r="B103" s="51">
        <v>412014</v>
      </c>
      <c r="C103" s="51"/>
      <c r="D103" s="52" t="s">
        <v>110</v>
      </c>
      <c r="E103" s="53">
        <f t="shared" si="44"/>
        <v>428.8127441860465</v>
      </c>
      <c r="F103" s="54">
        <f t="shared" si="14"/>
        <v>0</v>
      </c>
      <c r="G103" s="80"/>
      <c r="H103" s="81"/>
      <c r="I103" s="81"/>
      <c r="J103" s="81"/>
      <c r="K103" s="81"/>
      <c r="L103" s="81"/>
      <c r="M103" s="81"/>
      <c r="N103" s="82"/>
      <c r="O103" s="56">
        <f t="shared" si="45"/>
        <v>0</v>
      </c>
      <c r="Q103" s="57">
        <f t="shared" si="46"/>
        <v>653.4</v>
      </c>
      <c r="R103" s="73">
        <f t="shared" si="47"/>
        <v>1.5237420269312545</v>
      </c>
      <c r="W103" s="10">
        <v>504.4855813953488</v>
      </c>
      <c r="X103" s="58">
        <v>653.4</v>
      </c>
      <c r="Y103" s="1"/>
      <c r="Z103" s="1"/>
      <c r="AA103" s="1"/>
    </row>
    <row r="104" spans="2:27" ht="15" customHeight="1">
      <c r="B104" s="51">
        <v>412015</v>
      </c>
      <c r="C104" s="51"/>
      <c r="D104" s="52" t="s">
        <v>111</v>
      </c>
      <c r="E104" s="53">
        <f t="shared" si="44"/>
        <v>504.25202325581387</v>
      </c>
      <c r="F104" s="54">
        <f t="shared" si="14"/>
        <v>0</v>
      </c>
      <c r="G104" s="80"/>
      <c r="H104" s="81"/>
      <c r="I104" s="81"/>
      <c r="J104" s="81"/>
      <c r="K104" s="81"/>
      <c r="L104" s="81"/>
      <c r="M104" s="81"/>
      <c r="N104" s="82"/>
      <c r="O104" s="56">
        <f t="shared" si="45"/>
        <v>0</v>
      </c>
      <c r="Q104" s="57">
        <f t="shared" si="46"/>
        <v>768.35</v>
      </c>
      <c r="R104" s="73">
        <f t="shared" si="47"/>
        <v>1.5237420269312547</v>
      </c>
      <c r="W104" s="10">
        <v>593.2376744186046</v>
      </c>
      <c r="X104" s="58">
        <v>768.35</v>
      </c>
      <c r="Y104" s="1"/>
      <c r="Z104" s="1"/>
      <c r="AA104" s="1"/>
    </row>
    <row r="105" spans="2:27" ht="15" customHeight="1">
      <c r="B105" s="69"/>
      <c r="C105" s="70"/>
      <c r="D105" s="44" t="s">
        <v>112</v>
      </c>
      <c r="E105" s="71"/>
      <c r="F105" s="54">
        <f t="shared" si="14"/>
        <v>0</v>
      </c>
      <c r="G105" s="63"/>
      <c r="H105" s="64"/>
      <c r="I105" s="64"/>
      <c r="J105" s="64"/>
      <c r="K105" s="64"/>
      <c r="L105" s="64"/>
      <c r="M105" s="64"/>
      <c r="N105" s="64"/>
      <c r="O105" s="72"/>
      <c r="Q105" s="49"/>
      <c r="R105" s="71"/>
      <c r="W105" s="10">
        <v>1.21</v>
      </c>
      <c r="X105" s="58">
        <v>1.21</v>
      </c>
      <c r="Y105" s="1"/>
      <c r="Z105" s="1"/>
      <c r="AA105" s="1"/>
    </row>
    <row r="106" spans="2:27" ht="15" customHeight="1">
      <c r="B106" s="83">
        <v>126002</v>
      </c>
      <c r="C106" s="83"/>
      <c r="D106" s="84" t="s">
        <v>113</v>
      </c>
      <c r="E106" s="53">
        <f aca="true" t="shared" si="48" ref="E106:E112">(W106-W106*$E$5)</f>
        <v>232.45898922685186</v>
      </c>
      <c r="F106" s="54">
        <f aca="true" t="shared" si="49" ref="F106:F112">+G106+K106</f>
        <v>0</v>
      </c>
      <c r="G106" s="85"/>
      <c r="H106" s="85"/>
      <c r="I106" s="85"/>
      <c r="J106" s="85"/>
      <c r="K106" s="86"/>
      <c r="L106" s="86"/>
      <c r="M106" s="86"/>
      <c r="N106" s="86"/>
      <c r="O106" s="56">
        <f aca="true" t="shared" si="50" ref="O106:O112">E106*F106</f>
        <v>0</v>
      </c>
      <c r="Q106" s="84">
        <f aca="true" t="shared" si="51" ref="Q106:Q112">X106</f>
        <v>282.19075499999997</v>
      </c>
      <c r="R106" s="73">
        <f aca="true" t="shared" si="52" ref="R106:R112">Q106/E106</f>
        <v>1.2139378044211313</v>
      </c>
      <c r="W106" s="10">
        <v>273.4811637962963</v>
      </c>
      <c r="X106" s="58">
        <v>282.19075499999997</v>
      </c>
      <c r="Y106" s="1"/>
      <c r="Z106" s="1"/>
      <c r="AA106" s="1"/>
    </row>
    <row r="107" spans="2:27" ht="15" customHeight="1">
      <c r="B107" s="83">
        <v>126003</v>
      </c>
      <c r="C107" s="83"/>
      <c r="D107" s="84" t="s">
        <v>114</v>
      </c>
      <c r="E107" s="53">
        <f t="shared" si="48"/>
        <v>317.85208731018514</v>
      </c>
      <c r="F107" s="54">
        <f t="shared" si="49"/>
        <v>0</v>
      </c>
      <c r="G107" s="85"/>
      <c r="H107" s="85"/>
      <c r="I107" s="85"/>
      <c r="J107" s="85"/>
      <c r="K107" s="86"/>
      <c r="L107" s="86"/>
      <c r="M107" s="86"/>
      <c r="N107" s="86"/>
      <c r="O107" s="56">
        <f t="shared" si="50"/>
        <v>0</v>
      </c>
      <c r="Q107" s="84">
        <f t="shared" si="51"/>
        <v>385.85266499999994</v>
      </c>
      <c r="R107" s="73">
        <f t="shared" si="52"/>
        <v>1.2139378044211315</v>
      </c>
      <c r="W107" s="10">
        <v>373.9436321296296</v>
      </c>
      <c r="X107" s="58">
        <v>385.85266499999994</v>
      </c>
      <c r="Y107" s="1"/>
      <c r="Z107" s="1"/>
      <c r="AA107" s="1"/>
    </row>
    <row r="108" spans="2:27" ht="15" customHeight="1">
      <c r="B108" s="83">
        <v>126004</v>
      </c>
      <c r="C108" s="83"/>
      <c r="D108" s="84" t="s">
        <v>115</v>
      </c>
      <c r="E108" s="53">
        <f t="shared" si="48"/>
        <v>277.90519968750004</v>
      </c>
      <c r="F108" s="54">
        <f t="shared" si="49"/>
        <v>0</v>
      </c>
      <c r="G108" s="85"/>
      <c r="H108" s="85"/>
      <c r="I108" s="85"/>
      <c r="J108" s="85"/>
      <c r="K108" s="86"/>
      <c r="L108" s="86"/>
      <c r="M108" s="86"/>
      <c r="N108" s="86"/>
      <c r="O108" s="56">
        <f t="shared" si="50"/>
        <v>0</v>
      </c>
      <c r="Q108" s="84">
        <f t="shared" si="51"/>
        <v>355.861</v>
      </c>
      <c r="R108" s="73">
        <f t="shared" si="52"/>
        <v>1.2805122048819526</v>
      </c>
      <c r="W108" s="10">
        <v>326.9472937500001</v>
      </c>
      <c r="X108" s="58">
        <v>355.861</v>
      </c>
      <c r="Y108" s="1"/>
      <c r="Z108" s="1"/>
      <c r="AA108" s="1"/>
    </row>
    <row r="109" spans="2:27" ht="15" customHeight="1">
      <c r="B109" s="83">
        <v>126005</v>
      </c>
      <c r="C109" s="83"/>
      <c r="D109" s="84" t="s">
        <v>116</v>
      </c>
      <c r="E109" s="53">
        <f t="shared" si="48"/>
        <v>310.59992906250005</v>
      </c>
      <c r="F109" s="54">
        <f t="shared" si="49"/>
        <v>0</v>
      </c>
      <c r="G109" s="85"/>
      <c r="H109" s="85"/>
      <c r="I109" s="85"/>
      <c r="J109" s="85"/>
      <c r="K109" s="86"/>
      <c r="L109" s="86"/>
      <c r="M109" s="86"/>
      <c r="N109" s="86"/>
      <c r="O109" s="56">
        <f t="shared" si="50"/>
        <v>0</v>
      </c>
      <c r="Q109" s="84">
        <f t="shared" si="51"/>
        <v>397.727</v>
      </c>
      <c r="R109" s="73">
        <f t="shared" si="52"/>
        <v>1.2805122048819524</v>
      </c>
      <c r="W109" s="10">
        <v>365.4116812500001</v>
      </c>
      <c r="X109" s="58">
        <v>397.727</v>
      </c>
      <c r="Y109" s="1"/>
      <c r="Z109" s="1"/>
      <c r="AA109" s="1"/>
    </row>
    <row r="110" spans="2:27" ht="15" customHeight="1">
      <c r="B110" s="83">
        <v>126006</v>
      </c>
      <c r="C110" s="83"/>
      <c r="D110" s="84" t="s">
        <v>117</v>
      </c>
      <c r="E110" s="53">
        <f t="shared" si="48"/>
        <v>425.0314818750001</v>
      </c>
      <c r="F110" s="54">
        <f t="shared" si="49"/>
        <v>0</v>
      </c>
      <c r="G110" s="85"/>
      <c r="H110" s="85"/>
      <c r="I110" s="85"/>
      <c r="J110" s="85"/>
      <c r="K110" s="86"/>
      <c r="L110" s="86"/>
      <c r="M110" s="86"/>
      <c r="N110" s="86"/>
      <c r="O110" s="56">
        <f t="shared" si="50"/>
        <v>0</v>
      </c>
      <c r="Q110" s="84">
        <f t="shared" si="51"/>
        <v>544.258</v>
      </c>
      <c r="R110" s="73">
        <f t="shared" si="52"/>
        <v>1.2805122048819526</v>
      </c>
      <c r="W110" s="10">
        <v>500.0370375000001</v>
      </c>
      <c r="X110" s="58">
        <v>544.258</v>
      </c>
      <c r="Y110" s="1"/>
      <c r="Z110" s="1"/>
      <c r="AA110" s="1"/>
    </row>
    <row r="111" spans="2:27" ht="15" customHeight="1">
      <c r="B111" s="83">
        <v>126007</v>
      </c>
      <c r="C111" s="83"/>
      <c r="D111" s="84" t="s">
        <v>118</v>
      </c>
      <c r="E111" s="53">
        <f t="shared" si="48"/>
        <v>482.24725828125014</v>
      </c>
      <c r="F111" s="54">
        <f t="shared" si="49"/>
        <v>0</v>
      </c>
      <c r="G111" s="85"/>
      <c r="H111" s="85"/>
      <c r="I111" s="85"/>
      <c r="J111" s="85"/>
      <c r="K111" s="86"/>
      <c r="L111" s="86"/>
      <c r="M111" s="86"/>
      <c r="N111" s="86"/>
      <c r="O111" s="56">
        <f t="shared" si="50"/>
        <v>0</v>
      </c>
      <c r="Q111" s="84">
        <f t="shared" si="51"/>
        <v>617.5235</v>
      </c>
      <c r="R111" s="73">
        <f t="shared" si="52"/>
        <v>1.2805122048819524</v>
      </c>
      <c r="W111" s="10">
        <v>567.3497156250002</v>
      </c>
      <c r="X111" s="58">
        <v>617.5235</v>
      </c>
      <c r="Y111" s="1"/>
      <c r="Z111" s="1"/>
      <c r="AA111" s="1"/>
    </row>
    <row r="112" spans="2:27" ht="15" customHeight="1">
      <c r="B112" s="83">
        <v>126008</v>
      </c>
      <c r="C112" s="83"/>
      <c r="D112" s="84" t="s">
        <v>119</v>
      </c>
      <c r="E112" s="53">
        <f t="shared" si="48"/>
        <v>801.7463097824074</v>
      </c>
      <c r="F112" s="54">
        <f t="shared" si="49"/>
        <v>0</v>
      </c>
      <c r="G112" s="85"/>
      <c r="H112" s="85"/>
      <c r="I112" s="85"/>
      <c r="J112" s="85"/>
      <c r="K112" s="86"/>
      <c r="L112" s="86"/>
      <c r="M112" s="86"/>
      <c r="N112" s="86"/>
      <c r="O112" s="56">
        <f t="shared" si="50"/>
        <v>0</v>
      </c>
      <c r="Q112" s="84">
        <f t="shared" si="51"/>
        <v>973.2701549999998</v>
      </c>
      <c r="R112" s="73">
        <f t="shared" si="52"/>
        <v>1.2139378044211313</v>
      </c>
      <c r="W112" s="10">
        <v>943.2309526851851</v>
      </c>
      <c r="X112" s="58">
        <v>973.2701549999998</v>
      </c>
      <c r="Y112" s="1"/>
      <c r="Z112" s="1"/>
      <c r="AA112" s="1"/>
    </row>
    <row r="113" spans="2:27" ht="15" customHeight="1">
      <c r="B113" s="69"/>
      <c r="C113" s="70"/>
      <c r="D113" s="44" t="s">
        <v>120</v>
      </c>
      <c r="E113" s="71"/>
      <c r="F113" s="54">
        <f aca="true" t="shared" si="53" ref="F113:F151">G113</f>
        <v>0</v>
      </c>
      <c r="G113" s="63"/>
      <c r="H113" s="64"/>
      <c r="I113" s="64"/>
      <c r="J113" s="64"/>
      <c r="K113" s="64"/>
      <c r="L113" s="64"/>
      <c r="M113" s="64"/>
      <c r="N113" s="64"/>
      <c r="O113" s="72"/>
      <c r="Q113" s="49"/>
      <c r="R113" s="71"/>
      <c r="W113" s="10">
        <v>1.21</v>
      </c>
      <c r="X113" s="58">
        <v>1.21</v>
      </c>
      <c r="Y113" s="1"/>
      <c r="Z113" s="1"/>
      <c r="AA113" s="1"/>
    </row>
    <row r="114" spans="2:27" ht="15" customHeight="1">
      <c r="B114" s="51">
        <v>265342</v>
      </c>
      <c r="C114" s="51"/>
      <c r="D114" s="52" t="s">
        <v>121</v>
      </c>
      <c r="E114" s="53">
        <f aca="true" t="shared" si="54" ref="E114:E120">(W114-W114*$E$5)</f>
        <v>239.691925</v>
      </c>
      <c r="F114" s="54">
        <f t="shared" si="53"/>
        <v>0</v>
      </c>
      <c r="G114" s="55"/>
      <c r="H114" s="55"/>
      <c r="I114" s="55"/>
      <c r="J114" s="55"/>
      <c r="K114" s="55"/>
      <c r="L114" s="55"/>
      <c r="M114" s="55"/>
      <c r="N114" s="55"/>
      <c r="O114" s="56">
        <f aca="true" t="shared" si="55" ref="O114:O124">E114*F114</f>
        <v>0</v>
      </c>
      <c r="Q114" s="57">
        <f aca="true" t="shared" si="56" ref="Q114:Q124">X114</f>
        <v>356.95</v>
      </c>
      <c r="R114" s="73">
        <f aca="true" t="shared" si="57" ref="R114:R124">Q114/E114</f>
        <v>1.4892032762472076</v>
      </c>
      <c r="W114" s="10">
        <v>281.9905</v>
      </c>
      <c r="X114" s="58">
        <v>356.95</v>
      </c>
      <c r="Y114" s="1"/>
      <c r="Z114" s="1"/>
      <c r="AA114" s="1"/>
    </row>
    <row r="115" spans="2:27" ht="15" customHeight="1">
      <c r="B115" s="51">
        <v>265343</v>
      </c>
      <c r="C115" s="51"/>
      <c r="D115" s="52" t="s">
        <v>122</v>
      </c>
      <c r="E115" s="53">
        <f t="shared" si="54"/>
        <v>377.819475</v>
      </c>
      <c r="F115" s="54">
        <f t="shared" si="53"/>
        <v>0</v>
      </c>
      <c r="G115" s="55"/>
      <c r="H115" s="55"/>
      <c r="I115" s="55"/>
      <c r="J115" s="55"/>
      <c r="K115" s="55"/>
      <c r="L115" s="55"/>
      <c r="M115" s="55"/>
      <c r="N115" s="55"/>
      <c r="O115" s="56">
        <f t="shared" si="55"/>
        <v>0</v>
      </c>
      <c r="Q115" s="57">
        <f t="shared" si="56"/>
        <v>562.65</v>
      </c>
      <c r="R115" s="73">
        <f t="shared" si="57"/>
        <v>1.4892032762472076</v>
      </c>
      <c r="W115" s="10">
        <v>444.49350000000004</v>
      </c>
      <c r="X115" s="58">
        <v>562.65</v>
      </c>
      <c r="Y115" s="1"/>
      <c r="Z115" s="1"/>
      <c r="AA115" s="1"/>
    </row>
    <row r="116" spans="2:27" ht="15" customHeight="1">
      <c r="B116" s="51">
        <v>265344</v>
      </c>
      <c r="C116" s="51"/>
      <c r="D116" s="52" t="s">
        <v>123</v>
      </c>
      <c r="E116" s="53">
        <f t="shared" si="54"/>
        <v>394.06977500000005</v>
      </c>
      <c r="F116" s="54">
        <f t="shared" si="53"/>
        <v>0</v>
      </c>
      <c r="G116" s="55"/>
      <c r="H116" s="55"/>
      <c r="I116" s="55"/>
      <c r="J116" s="55"/>
      <c r="K116" s="55"/>
      <c r="L116" s="55"/>
      <c r="M116" s="55"/>
      <c r="N116" s="55"/>
      <c r="O116" s="56">
        <f t="shared" si="55"/>
        <v>0</v>
      </c>
      <c r="Q116" s="57">
        <f t="shared" si="56"/>
        <v>586.85</v>
      </c>
      <c r="R116" s="73">
        <f t="shared" si="57"/>
        <v>1.4892032762472076</v>
      </c>
      <c r="W116" s="10">
        <v>463.61150000000004</v>
      </c>
      <c r="X116" s="58">
        <v>586.85</v>
      </c>
      <c r="Y116" s="1"/>
      <c r="Z116" s="1"/>
      <c r="AA116" s="1"/>
    </row>
    <row r="117" spans="2:27" ht="15" customHeight="1">
      <c r="B117" s="51">
        <v>265345</v>
      </c>
      <c r="C117" s="51"/>
      <c r="D117" s="52" t="s">
        <v>124</v>
      </c>
      <c r="E117" s="53">
        <f t="shared" si="54"/>
        <v>418.445225</v>
      </c>
      <c r="F117" s="54">
        <f t="shared" si="53"/>
        <v>0</v>
      </c>
      <c r="G117" s="55"/>
      <c r="H117" s="55"/>
      <c r="I117" s="55"/>
      <c r="J117" s="55"/>
      <c r="K117" s="55"/>
      <c r="L117" s="55"/>
      <c r="M117" s="55"/>
      <c r="N117" s="55"/>
      <c r="O117" s="56">
        <f t="shared" si="55"/>
        <v>0</v>
      </c>
      <c r="Q117" s="57">
        <f t="shared" si="56"/>
        <v>623.15</v>
      </c>
      <c r="R117" s="73">
        <f t="shared" si="57"/>
        <v>1.4892032762472076</v>
      </c>
      <c r="W117" s="10">
        <v>492.2885</v>
      </c>
      <c r="X117" s="58">
        <v>623.15</v>
      </c>
      <c r="Y117" s="1"/>
      <c r="Z117" s="1"/>
      <c r="AA117" s="1"/>
    </row>
    <row r="118" spans="2:27" ht="15" customHeight="1">
      <c r="B118" s="51">
        <v>265346</v>
      </c>
      <c r="C118" s="51"/>
      <c r="D118" s="52" t="s">
        <v>125</v>
      </c>
      <c r="E118" s="53">
        <f t="shared" si="54"/>
        <v>1040.0192</v>
      </c>
      <c r="F118" s="54">
        <f t="shared" si="53"/>
        <v>0</v>
      </c>
      <c r="G118" s="55"/>
      <c r="H118" s="55"/>
      <c r="I118" s="55"/>
      <c r="J118" s="55"/>
      <c r="K118" s="55"/>
      <c r="L118" s="55"/>
      <c r="M118" s="55"/>
      <c r="N118" s="55"/>
      <c r="O118" s="56">
        <f t="shared" si="55"/>
        <v>0</v>
      </c>
      <c r="Q118" s="57">
        <f t="shared" si="56"/>
        <v>1548.8</v>
      </c>
      <c r="R118" s="73">
        <f t="shared" si="57"/>
        <v>1.4892032762472078</v>
      </c>
      <c r="W118" s="10">
        <v>1223.552</v>
      </c>
      <c r="X118" s="58">
        <v>1548.8</v>
      </c>
      <c r="Y118" s="1"/>
      <c r="Z118" s="1"/>
      <c r="AA118" s="1"/>
    </row>
    <row r="119" spans="2:27" ht="15" customHeight="1">
      <c r="B119" s="51">
        <v>265347</v>
      </c>
      <c r="C119" s="51"/>
      <c r="D119" s="52" t="s">
        <v>126</v>
      </c>
      <c r="E119" s="53">
        <f t="shared" si="54"/>
        <v>999.39345</v>
      </c>
      <c r="F119" s="54">
        <f t="shared" si="53"/>
        <v>0</v>
      </c>
      <c r="G119" s="55"/>
      <c r="H119" s="55"/>
      <c r="I119" s="55"/>
      <c r="J119" s="55"/>
      <c r="K119" s="55"/>
      <c r="L119" s="55"/>
      <c r="M119" s="55"/>
      <c r="N119" s="55"/>
      <c r="O119" s="56">
        <f t="shared" si="55"/>
        <v>0</v>
      </c>
      <c r="Q119" s="57">
        <f t="shared" si="56"/>
        <v>1488.3</v>
      </c>
      <c r="R119" s="73">
        <f t="shared" si="57"/>
        <v>1.4892032762472076</v>
      </c>
      <c r="W119" s="10">
        <v>1175.757</v>
      </c>
      <c r="X119" s="58">
        <v>1488.3</v>
      </c>
      <c r="Y119" s="1"/>
      <c r="Z119" s="1"/>
      <c r="AA119" s="1"/>
    </row>
    <row r="120" spans="2:27" ht="15" customHeight="1">
      <c r="B120" s="51">
        <v>265348</v>
      </c>
      <c r="C120" s="51"/>
      <c r="D120" s="52" t="s">
        <v>127</v>
      </c>
      <c r="E120" s="53">
        <f t="shared" si="54"/>
        <v>1056.2695</v>
      </c>
      <c r="F120" s="54">
        <f t="shared" si="53"/>
        <v>0</v>
      </c>
      <c r="G120" s="55"/>
      <c r="H120" s="55"/>
      <c r="I120" s="55"/>
      <c r="J120" s="55"/>
      <c r="K120" s="55"/>
      <c r="L120" s="55"/>
      <c r="M120" s="55"/>
      <c r="N120" s="55"/>
      <c r="O120" s="56">
        <f t="shared" si="55"/>
        <v>0</v>
      </c>
      <c r="Q120" s="57">
        <f t="shared" si="56"/>
        <v>1573</v>
      </c>
      <c r="R120" s="73">
        <f t="shared" si="57"/>
        <v>1.4892032762472076</v>
      </c>
      <c r="W120" s="10">
        <v>1242.67</v>
      </c>
      <c r="X120" s="58">
        <v>1573</v>
      </c>
      <c r="Y120" s="1"/>
      <c r="Z120" s="1"/>
      <c r="AA120" s="1"/>
    </row>
    <row r="121" spans="2:27" ht="15" customHeight="1">
      <c r="B121" s="51">
        <v>366040</v>
      </c>
      <c r="C121" s="51"/>
      <c r="D121" s="52" t="s">
        <v>128</v>
      </c>
      <c r="E121" s="53">
        <f aca="true" t="shared" si="58" ref="E121:E124">(W121-W121*$E$5)*1.1</f>
        <v>103.82002977500002</v>
      </c>
      <c r="F121" s="54">
        <f t="shared" si="53"/>
        <v>0</v>
      </c>
      <c r="G121" s="55"/>
      <c r="H121" s="55"/>
      <c r="I121" s="55"/>
      <c r="J121" s="55"/>
      <c r="K121" s="55"/>
      <c r="L121" s="55"/>
      <c r="M121" s="55"/>
      <c r="N121" s="55"/>
      <c r="O121" s="56">
        <f t="shared" si="55"/>
        <v>0</v>
      </c>
      <c r="Q121" s="57">
        <f t="shared" si="56"/>
        <v>114.57369</v>
      </c>
      <c r="R121" s="73">
        <f t="shared" si="57"/>
        <v>1.1035798222010285</v>
      </c>
      <c r="W121" s="10">
        <v>111.03746500000001</v>
      </c>
      <c r="X121" s="58">
        <v>114.57369</v>
      </c>
      <c r="Y121" s="1"/>
      <c r="Z121" s="1"/>
      <c r="AA121" s="1"/>
    </row>
    <row r="122" spans="2:27" ht="15" customHeight="1">
      <c r="B122" s="51">
        <v>366041</v>
      </c>
      <c r="C122" s="51"/>
      <c r="D122" s="52" t="s">
        <v>129</v>
      </c>
      <c r="E122" s="53">
        <f t="shared" si="58"/>
        <v>124.58403573</v>
      </c>
      <c r="F122" s="54">
        <f t="shared" si="53"/>
        <v>0</v>
      </c>
      <c r="G122" s="55"/>
      <c r="H122" s="55"/>
      <c r="I122" s="55"/>
      <c r="J122" s="55"/>
      <c r="K122" s="55"/>
      <c r="L122" s="55"/>
      <c r="M122" s="55"/>
      <c r="N122" s="55"/>
      <c r="O122" s="56">
        <f t="shared" si="55"/>
        <v>0</v>
      </c>
      <c r="Q122" s="57">
        <f t="shared" si="56"/>
        <v>137.48842799999997</v>
      </c>
      <c r="R122" s="73">
        <f t="shared" si="57"/>
        <v>1.1035798222010285</v>
      </c>
      <c r="W122" s="10">
        <v>133.244958</v>
      </c>
      <c r="X122" s="58">
        <v>137.48842799999997</v>
      </c>
      <c r="Y122" s="1"/>
      <c r="Z122" s="1"/>
      <c r="AA122" s="1"/>
    </row>
    <row r="123" spans="2:27" ht="15" customHeight="1">
      <c r="B123" s="51">
        <v>366042</v>
      </c>
      <c r="C123" s="51"/>
      <c r="D123" s="52" t="s">
        <v>130</v>
      </c>
      <c r="E123" s="53">
        <f t="shared" si="58"/>
        <v>139.415468555</v>
      </c>
      <c r="F123" s="54">
        <f t="shared" si="53"/>
        <v>0</v>
      </c>
      <c r="G123" s="55"/>
      <c r="H123" s="55"/>
      <c r="I123" s="55"/>
      <c r="J123" s="55"/>
      <c r="K123" s="55"/>
      <c r="L123" s="55"/>
      <c r="M123" s="55"/>
      <c r="N123" s="55"/>
      <c r="O123" s="56">
        <f t="shared" si="55"/>
        <v>0</v>
      </c>
      <c r="Q123" s="57">
        <f t="shared" si="56"/>
        <v>153.85609799999997</v>
      </c>
      <c r="R123" s="73">
        <f t="shared" si="57"/>
        <v>1.1035798222010285</v>
      </c>
      <c r="W123" s="10">
        <v>149.107453</v>
      </c>
      <c r="X123" s="58">
        <v>153.85609799999997</v>
      </c>
      <c r="Y123" s="1"/>
      <c r="Z123" s="1"/>
      <c r="AA123" s="1"/>
    </row>
    <row r="124" spans="2:27" ht="15" customHeight="1">
      <c r="B124" s="51">
        <v>366154</v>
      </c>
      <c r="C124" s="51"/>
      <c r="D124" s="52" t="s">
        <v>131</v>
      </c>
      <c r="E124" s="53">
        <f t="shared" si="58"/>
        <v>278.3182456049383</v>
      </c>
      <c r="F124" s="54">
        <f t="shared" si="53"/>
        <v>0</v>
      </c>
      <c r="G124" s="55"/>
      <c r="H124" s="55"/>
      <c r="I124" s="55"/>
      <c r="J124" s="55"/>
      <c r="K124" s="55"/>
      <c r="L124" s="55"/>
      <c r="M124" s="55"/>
      <c r="N124" s="55"/>
      <c r="O124" s="56">
        <f t="shared" si="55"/>
        <v>0</v>
      </c>
      <c r="Q124" s="57">
        <f t="shared" si="56"/>
        <v>307.14639999999997</v>
      </c>
      <c r="R124" s="73">
        <f t="shared" si="57"/>
        <v>1.1035798222010285</v>
      </c>
      <c r="W124" s="10">
        <v>297.66657283950616</v>
      </c>
      <c r="X124" s="58">
        <v>307.14639999999997</v>
      </c>
      <c r="Y124" s="1"/>
      <c r="Z124" s="1"/>
      <c r="AA124" s="1"/>
    </row>
    <row r="125" spans="2:27" ht="15" customHeight="1">
      <c r="B125" s="69"/>
      <c r="C125" s="70"/>
      <c r="D125" s="44" t="s">
        <v>132</v>
      </c>
      <c r="E125" s="71"/>
      <c r="F125" s="54">
        <f t="shared" si="53"/>
        <v>0</v>
      </c>
      <c r="G125" s="63"/>
      <c r="H125" s="64"/>
      <c r="I125" s="64"/>
      <c r="J125" s="64"/>
      <c r="K125" s="64"/>
      <c r="L125" s="64"/>
      <c r="M125" s="64"/>
      <c r="N125" s="64"/>
      <c r="O125" s="72"/>
      <c r="Q125" s="49"/>
      <c r="R125" s="71"/>
      <c r="W125" s="10">
        <v>1.21</v>
      </c>
      <c r="X125" s="58">
        <v>1.21</v>
      </c>
      <c r="Y125" s="1"/>
      <c r="Z125" s="1"/>
      <c r="AA125" s="1"/>
    </row>
    <row r="126" spans="2:27" ht="15" customHeight="1">
      <c r="B126" s="50">
        <v>412143</v>
      </c>
      <c r="C126" s="51"/>
      <c r="D126" s="52" t="s">
        <v>133</v>
      </c>
      <c r="E126" s="53">
        <f aca="true" t="shared" si="59" ref="E126:E151">(W126-W126*$E$5)</f>
        <v>2207.5915348837207</v>
      </c>
      <c r="F126" s="54">
        <f t="shared" si="53"/>
        <v>0</v>
      </c>
      <c r="G126" s="55"/>
      <c r="H126" s="55"/>
      <c r="I126" s="55"/>
      <c r="J126" s="55"/>
      <c r="K126" s="55"/>
      <c r="L126" s="55"/>
      <c r="M126" s="55"/>
      <c r="N126" s="55"/>
      <c r="O126" s="56">
        <f aca="true" t="shared" si="60" ref="O126:O151">E126*F126</f>
        <v>0</v>
      </c>
      <c r="Q126" s="57">
        <f aca="true" t="shared" si="61" ref="Q126:Q151">X126</f>
        <v>3363.7999999999997</v>
      </c>
      <c r="R126" s="73">
        <f aca="true" t="shared" si="62" ref="R126:R151">Q126/E126</f>
        <v>1.5237420269312545</v>
      </c>
      <c r="W126" s="10">
        <v>2597.166511627907</v>
      </c>
      <c r="X126" s="58">
        <v>3363.8</v>
      </c>
      <c r="Y126" s="1"/>
      <c r="Z126" s="1"/>
      <c r="AA126" s="1"/>
    </row>
    <row r="127" spans="2:27" ht="15" customHeight="1">
      <c r="B127" s="51">
        <v>412142</v>
      </c>
      <c r="C127" s="51"/>
      <c r="D127" s="52" t="s">
        <v>134</v>
      </c>
      <c r="E127" s="53">
        <f t="shared" si="59"/>
        <v>1286.4382325581394</v>
      </c>
      <c r="F127" s="54">
        <f t="shared" si="53"/>
        <v>0</v>
      </c>
      <c r="G127" s="55"/>
      <c r="H127" s="55"/>
      <c r="I127" s="55"/>
      <c r="J127" s="55"/>
      <c r="K127" s="55"/>
      <c r="L127" s="55"/>
      <c r="M127" s="55"/>
      <c r="N127" s="55"/>
      <c r="O127" s="56">
        <f t="shared" si="60"/>
        <v>0</v>
      </c>
      <c r="Q127" s="57">
        <f t="shared" si="61"/>
        <v>1960.2</v>
      </c>
      <c r="R127" s="73">
        <f t="shared" si="62"/>
        <v>1.5237420269312547</v>
      </c>
      <c r="W127" s="10">
        <v>1513.4567441860463</v>
      </c>
      <c r="X127" s="58">
        <v>1960.2</v>
      </c>
      <c r="Y127" s="1"/>
      <c r="Z127" s="1"/>
      <c r="AA127" s="1"/>
    </row>
    <row r="128" spans="2:27" ht="15" customHeight="1">
      <c r="B128" s="51">
        <v>412120</v>
      </c>
      <c r="C128" s="51"/>
      <c r="D128" s="52" t="s">
        <v>135</v>
      </c>
      <c r="E128" s="53">
        <f t="shared" si="59"/>
        <v>699.2209412790697</v>
      </c>
      <c r="F128" s="54">
        <f t="shared" si="53"/>
        <v>0</v>
      </c>
      <c r="G128" s="55"/>
      <c r="H128" s="55"/>
      <c r="I128" s="55"/>
      <c r="J128" s="55"/>
      <c r="K128" s="55"/>
      <c r="L128" s="55"/>
      <c r="M128" s="55"/>
      <c r="N128" s="55"/>
      <c r="O128" s="56">
        <f t="shared" si="60"/>
        <v>0</v>
      </c>
      <c r="Q128" s="57">
        <f t="shared" si="61"/>
        <v>1010.35</v>
      </c>
      <c r="R128" s="73">
        <f t="shared" si="62"/>
        <v>1.4449653040307813</v>
      </c>
      <c r="W128" s="10">
        <v>822.6128720930232</v>
      </c>
      <c r="X128" s="58">
        <v>1010.35</v>
      </c>
      <c r="Y128" s="1"/>
      <c r="Z128" s="1"/>
      <c r="AA128" s="1"/>
    </row>
    <row r="129" spans="2:24" ht="15" customHeight="1">
      <c r="B129" s="51">
        <v>412121</v>
      </c>
      <c r="C129" s="51"/>
      <c r="D129" s="52" t="s">
        <v>136</v>
      </c>
      <c r="E129" s="53">
        <f t="shared" si="59"/>
        <v>854.1381558139533</v>
      </c>
      <c r="F129" s="54">
        <f t="shared" si="53"/>
        <v>0</v>
      </c>
      <c r="G129" s="55"/>
      <c r="H129" s="55"/>
      <c r="I129" s="55"/>
      <c r="J129" s="55"/>
      <c r="K129" s="55"/>
      <c r="L129" s="55"/>
      <c r="M129" s="55"/>
      <c r="N129" s="55"/>
      <c r="O129" s="56">
        <f t="shared" si="60"/>
        <v>0</v>
      </c>
      <c r="Q129" s="57">
        <f t="shared" si="61"/>
        <v>1234.2</v>
      </c>
      <c r="R129" s="73">
        <f t="shared" si="62"/>
        <v>1.4449653040307815</v>
      </c>
      <c r="W129" s="10">
        <v>1004.868418604651</v>
      </c>
      <c r="X129" s="58">
        <v>1234.2</v>
      </c>
    </row>
    <row r="130" spans="2:24" ht="15" customHeight="1">
      <c r="B130" s="51">
        <v>412122</v>
      </c>
      <c r="C130" s="51"/>
      <c r="D130" s="52" t="s">
        <v>137</v>
      </c>
      <c r="E130" s="53">
        <f t="shared" si="59"/>
        <v>937.8771906976742</v>
      </c>
      <c r="F130" s="54">
        <f t="shared" si="53"/>
        <v>0</v>
      </c>
      <c r="G130" s="55"/>
      <c r="H130" s="55"/>
      <c r="I130" s="55"/>
      <c r="J130" s="55"/>
      <c r="K130" s="55"/>
      <c r="L130" s="55"/>
      <c r="M130" s="55"/>
      <c r="N130" s="55"/>
      <c r="O130" s="56">
        <f t="shared" si="60"/>
        <v>0</v>
      </c>
      <c r="Q130" s="57">
        <f t="shared" si="61"/>
        <v>1355.2</v>
      </c>
      <c r="R130" s="73">
        <f t="shared" si="62"/>
        <v>1.4449653040307815</v>
      </c>
      <c r="W130" s="10">
        <v>1103.384930232558</v>
      </c>
      <c r="X130" s="58">
        <v>1355.2</v>
      </c>
    </row>
    <row r="131" spans="2:24" ht="15" customHeight="1">
      <c r="B131" s="51">
        <v>412123</v>
      </c>
      <c r="C131" s="51"/>
      <c r="D131" s="52" t="s">
        <v>138</v>
      </c>
      <c r="E131" s="53">
        <f t="shared" si="59"/>
        <v>1025.8031773255811</v>
      </c>
      <c r="F131" s="54">
        <f t="shared" si="53"/>
        <v>0</v>
      </c>
      <c r="G131" s="55"/>
      <c r="H131" s="55"/>
      <c r="I131" s="55"/>
      <c r="J131" s="55"/>
      <c r="K131" s="55"/>
      <c r="L131" s="55"/>
      <c r="M131" s="55"/>
      <c r="N131" s="55"/>
      <c r="O131" s="56">
        <f t="shared" si="60"/>
        <v>0</v>
      </c>
      <c r="Q131" s="57">
        <f t="shared" si="61"/>
        <v>1482.25</v>
      </c>
      <c r="R131" s="73">
        <f t="shared" si="62"/>
        <v>1.4449653040307815</v>
      </c>
      <c r="W131" s="10">
        <v>1206.8272674418602</v>
      </c>
      <c r="X131" s="58">
        <v>1482.25</v>
      </c>
    </row>
    <row r="132" spans="2:24" ht="15" customHeight="1">
      <c r="B132" s="51">
        <v>412124</v>
      </c>
      <c r="C132" s="51"/>
      <c r="D132" s="52" t="s">
        <v>139</v>
      </c>
      <c r="E132" s="53">
        <f t="shared" si="59"/>
        <v>1080.23355</v>
      </c>
      <c r="F132" s="54">
        <f t="shared" si="53"/>
        <v>0</v>
      </c>
      <c r="G132" s="55"/>
      <c r="H132" s="55"/>
      <c r="I132" s="55"/>
      <c r="J132" s="55"/>
      <c r="K132" s="55"/>
      <c r="L132" s="55"/>
      <c r="M132" s="55"/>
      <c r="N132" s="55"/>
      <c r="O132" s="56">
        <f t="shared" si="60"/>
        <v>0</v>
      </c>
      <c r="Q132" s="57">
        <f t="shared" si="61"/>
        <v>1560.8999999999999</v>
      </c>
      <c r="R132" s="73">
        <f t="shared" si="62"/>
        <v>1.444965304030781</v>
      </c>
      <c r="W132" s="10">
        <v>1270.8629999999998</v>
      </c>
      <c r="X132" s="58">
        <v>1560.9</v>
      </c>
    </row>
    <row r="133" spans="2:24" ht="15" customHeight="1">
      <c r="B133" s="51">
        <v>412125</v>
      </c>
      <c r="C133" s="51"/>
      <c r="D133" s="52" t="s">
        <v>140</v>
      </c>
      <c r="E133" s="53">
        <f t="shared" si="59"/>
        <v>1214.2160058139532</v>
      </c>
      <c r="F133" s="54">
        <f t="shared" si="53"/>
        <v>0</v>
      </c>
      <c r="G133" s="55"/>
      <c r="H133" s="55"/>
      <c r="I133" s="55"/>
      <c r="J133" s="55"/>
      <c r="K133" s="55"/>
      <c r="L133" s="55"/>
      <c r="M133" s="55"/>
      <c r="N133" s="55"/>
      <c r="O133" s="56">
        <f t="shared" si="60"/>
        <v>0</v>
      </c>
      <c r="Q133" s="57">
        <f t="shared" si="61"/>
        <v>1754.5</v>
      </c>
      <c r="R133" s="73">
        <f t="shared" si="62"/>
        <v>1.4449653040307815</v>
      </c>
      <c r="W133" s="10">
        <v>1428.4894186046508</v>
      </c>
      <c r="X133" s="58">
        <v>1754.5</v>
      </c>
    </row>
    <row r="134" spans="2:24" ht="15" customHeight="1">
      <c r="B134" s="51">
        <v>412126</v>
      </c>
      <c r="C134" s="51"/>
      <c r="D134" s="52" t="s">
        <v>141</v>
      </c>
      <c r="E134" s="53">
        <f t="shared" si="59"/>
        <v>1272.833330232558</v>
      </c>
      <c r="F134" s="54">
        <f t="shared" si="53"/>
        <v>0</v>
      </c>
      <c r="G134" s="55"/>
      <c r="H134" s="55"/>
      <c r="I134" s="55"/>
      <c r="J134" s="55"/>
      <c r="K134" s="55"/>
      <c r="L134" s="55"/>
      <c r="M134" s="55"/>
      <c r="N134" s="55"/>
      <c r="O134" s="56">
        <f t="shared" si="60"/>
        <v>0</v>
      </c>
      <c r="Q134" s="57">
        <f t="shared" si="61"/>
        <v>1839.2</v>
      </c>
      <c r="R134" s="73">
        <f t="shared" si="62"/>
        <v>1.4449653040307813</v>
      </c>
      <c r="W134" s="10">
        <v>1497.4509767441857</v>
      </c>
      <c r="X134" s="58">
        <v>1839.2</v>
      </c>
    </row>
    <row r="135" spans="2:24" ht="15" customHeight="1">
      <c r="B135" s="51">
        <v>412127</v>
      </c>
      <c r="C135" s="51"/>
      <c r="D135" s="52" t="s">
        <v>142</v>
      </c>
      <c r="E135" s="53">
        <f t="shared" si="59"/>
        <v>1348.1984616279067</v>
      </c>
      <c r="F135" s="54">
        <f t="shared" si="53"/>
        <v>0</v>
      </c>
      <c r="G135" s="55"/>
      <c r="H135" s="55"/>
      <c r="I135" s="55"/>
      <c r="J135" s="55"/>
      <c r="K135" s="55"/>
      <c r="L135" s="55"/>
      <c r="M135" s="55"/>
      <c r="N135" s="55"/>
      <c r="O135" s="56">
        <f t="shared" si="60"/>
        <v>0</v>
      </c>
      <c r="Q135" s="57">
        <f t="shared" si="61"/>
        <v>1948.1</v>
      </c>
      <c r="R135" s="73">
        <f t="shared" si="62"/>
        <v>1.4449653040307813</v>
      </c>
      <c r="W135" s="10">
        <v>1586.115837209302</v>
      </c>
      <c r="X135" s="58">
        <v>1948.1</v>
      </c>
    </row>
    <row r="136" spans="2:24" ht="15" customHeight="1">
      <c r="B136" s="87">
        <v>412436</v>
      </c>
      <c r="C136" s="51"/>
      <c r="D136" s="52" t="s">
        <v>143</v>
      </c>
      <c r="E136" s="53">
        <f t="shared" si="59"/>
        <v>912.1838255813952</v>
      </c>
      <c r="F136" s="54">
        <f t="shared" si="53"/>
        <v>0</v>
      </c>
      <c r="G136" s="60"/>
      <c r="H136" s="60"/>
      <c r="I136" s="60"/>
      <c r="J136" s="60"/>
      <c r="K136" s="60"/>
      <c r="L136" s="60"/>
      <c r="M136" s="60"/>
      <c r="N136" s="60"/>
      <c r="O136" s="56">
        <f t="shared" si="60"/>
        <v>0</v>
      </c>
      <c r="Q136" s="57">
        <f t="shared" si="61"/>
        <v>1331</v>
      </c>
      <c r="R136" s="73">
        <f t="shared" si="62"/>
        <v>1.4591357165883372</v>
      </c>
      <c r="W136" s="10">
        <v>1073.157441860465</v>
      </c>
      <c r="X136" s="58">
        <v>1331</v>
      </c>
    </row>
    <row r="137" spans="2:24" ht="15" customHeight="1">
      <c r="B137" s="87">
        <v>412437</v>
      </c>
      <c r="C137" s="51"/>
      <c r="D137" s="52" t="s">
        <v>144</v>
      </c>
      <c r="E137" s="53">
        <f t="shared" si="59"/>
        <v>1119.4983313953485</v>
      </c>
      <c r="F137" s="54">
        <f t="shared" si="53"/>
        <v>0</v>
      </c>
      <c r="G137" s="60"/>
      <c r="H137" s="60"/>
      <c r="I137" s="60"/>
      <c r="J137" s="60"/>
      <c r="K137" s="60"/>
      <c r="L137" s="60"/>
      <c r="M137" s="60"/>
      <c r="N137" s="60"/>
      <c r="O137" s="56">
        <f t="shared" si="60"/>
        <v>0</v>
      </c>
      <c r="Q137" s="57">
        <f t="shared" si="61"/>
        <v>1633.5</v>
      </c>
      <c r="R137" s="73">
        <f t="shared" si="62"/>
        <v>1.4591357165883376</v>
      </c>
      <c r="W137" s="10">
        <v>1317.056860465116</v>
      </c>
      <c r="X137" s="58">
        <v>1633.5</v>
      </c>
    </row>
    <row r="138" spans="2:24" ht="15" customHeight="1">
      <c r="B138" s="87">
        <v>412438</v>
      </c>
      <c r="C138" s="51"/>
      <c r="D138" s="52" t="s">
        <v>145</v>
      </c>
      <c r="E138" s="53">
        <f t="shared" si="59"/>
        <v>1243.8870348837208</v>
      </c>
      <c r="F138" s="54">
        <f t="shared" si="53"/>
        <v>0</v>
      </c>
      <c r="G138" s="60"/>
      <c r="H138" s="60"/>
      <c r="I138" s="60"/>
      <c r="J138" s="60"/>
      <c r="K138" s="60"/>
      <c r="L138" s="60"/>
      <c r="M138" s="60"/>
      <c r="N138" s="60"/>
      <c r="O138" s="56">
        <f t="shared" si="60"/>
        <v>0</v>
      </c>
      <c r="Q138" s="57">
        <f t="shared" si="61"/>
        <v>1815</v>
      </c>
      <c r="R138" s="73">
        <f t="shared" si="62"/>
        <v>1.4591357165883372</v>
      </c>
      <c r="W138" s="10">
        <v>1463.3965116279069</v>
      </c>
      <c r="X138" s="58">
        <v>1815</v>
      </c>
    </row>
    <row r="139" spans="2:24" ht="15" customHeight="1">
      <c r="B139" s="87">
        <v>412439</v>
      </c>
      <c r="C139" s="51"/>
      <c r="D139" s="52" t="s">
        <v>146</v>
      </c>
      <c r="E139" s="53">
        <f t="shared" si="59"/>
        <v>1368.2757383720927</v>
      </c>
      <c r="F139" s="54">
        <f t="shared" si="53"/>
        <v>0</v>
      </c>
      <c r="G139" s="60"/>
      <c r="H139" s="60"/>
      <c r="I139" s="60"/>
      <c r="J139" s="60"/>
      <c r="K139" s="60"/>
      <c r="L139" s="60"/>
      <c r="M139" s="60"/>
      <c r="N139" s="60"/>
      <c r="O139" s="56">
        <f t="shared" si="60"/>
        <v>0</v>
      </c>
      <c r="Q139" s="57">
        <f t="shared" si="61"/>
        <v>1996.5</v>
      </c>
      <c r="R139" s="73">
        <f t="shared" si="62"/>
        <v>1.4591357165883374</v>
      </c>
      <c r="W139" s="10">
        <v>1609.7361627906973</v>
      </c>
      <c r="X139" s="58">
        <v>1996.5</v>
      </c>
    </row>
    <row r="140" spans="2:24" ht="15" customHeight="1">
      <c r="B140" s="87">
        <v>412440</v>
      </c>
      <c r="C140" s="51"/>
      <c r="D140" s="52" t="s">
        <v>147</v>
      </c>
      <c r="E140" s="53">
        <f t="shared" si="59"/>
        <v>912.1838255813952</v>
      </c>
      <c r="F140" s="54">
        <f t="shared" si="53"/>
        <v>0</v>
      </c>
      <c r="G140" s="88"/>
      <c r="H140" s="88"/>
      <c r="I140" s="88"/>
      <c r="J140" s="88"/>
      <c r="K140" s="88"/>
      <c r="L140" s="88"/>
      <c r="M140" s="88"/>
      <c r="N140" s="88"/>
      <c r="O140" s="56">
        <f t="shared" si="60"/>
        <v>0</v>
      </c>
      <c r="Q140" s="57">
        <f t="shared" si="61"/>
        <v>1331</v>
      </c>
      <c r="R140" s="73">
        <f t="shared" si="62"/>
        <v>1.4591357165883372</v>
      </c>
      <c r="W140" s="10">
        <v>1073.157441860465</v>
      </c>
      <c r="X140" s="58">
        <v>1331</v>
      </c>
    </row>
    <row r="141" spans="2:24" ht="15" customHeight="1">
      <c r="B141" s="87">
        <v>412441</v>
      </c>
      <c r="C141" s="51"/>
      <c r="D141" s="52" t="s">
        <v>148</v>
      </c>
      <c r="E141" s="53">
        <f t="shared" si="59"/>
        <v>1119.4983313953485</v>
      </c>
      <c r="F141" s="54">
        <f t="shared" si="53"/>
        <v>0</v>
      </c>
      <c r="G141" s="88"/>
      <c r="H141" s="88"/>
      <c r="I141" s="88"/>
      <c r="J141" s="88"/>
      <c r="K141" s="88"/>
      <c r="L141" s="88"/>
      <c r="M141" s="88"/>
      <c r="N141" s="88"/>
      <c r="O141" s="56">
        <f t="shared" si="60"/>
        <v>0</v>
      </c>
      <c r="Q141" s="57">
        <f t="shared" si="61"/>
        <v>1633.5</v>
      </c>
      <c r="R141" s="73">
        <f t="shared" si="62"/>
        <v>1.4591357165883376</v>
      </c>
      <c r="W141" s="10">
        <v>1317.056860465116</v>
      </c>
      <c r="X141" s="58">
        <v>1633.5</v>
      </c>
    </row>
    <row r="142" spans="2:24" ht="15" customHeight="1">
      <c r="B142" s="87">
        <v>412442</v>
      </c>
      <c r="C142" s="51"/>
      <c r="D142" s="52" t="s">
        <v>149</v>
      </c>
      <c r="E142" s="53">
        <f t="shared" si="59"/>
        <v>1243.8870348837208</v>
      </c>
      <c r="F142" s="54">
        <f t="shared" si="53"/>
        <v>0</v>
      </c>
      <c r="G142" s="88"/>
      <c r="H142" s="88"/>
      <c r="I142" s="88"/>
      <c r="J142" s="88"/>
      <c r="K142" s="88"/>
      <c r="L142" s="88"/>
      <c r="M142" s="88"/>
      <c r="N142" s="88"/>
      <c r="O142" s="56">
        <f t="shared" si="60"/>
        <v>0</v>
      </c>
      <c r="Q142" s="57">
        <f t="shared" si="61"/>
        <v>1815</v>
      </c>
      <c r="R142" s="73">
        <f t="shared" si="62"/>
        <v>1.4591357165883372</v>
      </c>
      <c r="W142" s="10">
        <v>1463.3965116279069</v>
      </c>
      <c r="X142" s="58">
        <v>1815</v>
      </c>
    </row>
    <row r="143" spans="2:24" ht="15" customHeight="1">
      <c r="B143" s="87">
        <v>412443</v>
      </c>
      <c r="C143" s="51"/>
      <c r="D143" s="52" t="s">
        <v>150</v>
      </c>
      <c r="E143" s="53">
        <f t="shared" si="59"/>
        <v>1368.2757383720927</v>
      </c>
      <c r="F143" s="54">
        <f t="shared" si="53"/>
        <v>0</v>
      </c>
      <c r="G143" s="88"/>
      <c r="H143" s="88"/>
      <c r="I143" s="88"/>
      <c r="J143" s="88"/>
      <c r="K143" s="88"/>
      <c r="L143" s="88"/>
      <c r="M143" s="88"/>
      <c r="N143" s="88"/>
      <c r="O143" s="56">
        <f t="shared" si="60"/>
        <v>0</v>
      </c>
      <c r="Q143" s="57">
        <f t="shared" si="61"/>
        <v>1996.5</v>
      </c>
      <c r="R143" s="73">
        <f t="shared" si="62"/>
        <v>1.4591357165883374</v>
      </c>
      <c r="W143" s="10">
        <v>1609.7361627906973</v>
      </c>
      <c r="X143" s="58">
        <v>1996.5</v>
      </c>
    </row>
    <row r="144" spans="2:24" ht="15" customHeight="1">
      <c r="B144" s="87">
        <v>412444</v>
      </c>
      <c r="C144" s="51"/>
      <c r="D144" s="52" t="s">
        <v>151</v>
      </c>
      <c r="E144" s="53">
        <f t="shared" si="59"/>
        <v>912.1838255813952</v>
      </c>
      <c r="F144" s="54">
        <f t="shared" si="53"/>
        <v>0</v>
      </c>
      <c r="G144" s="89"/>
      <c r="H144" s="89"/>
      <c r="I144" s="89"/>
      <c r="J144" s="89"/>
      <c r="K144" s="89"/>
      <c r="L144" s="89"/>
      <c r="M144" s="89"/>
      <c r="N144" s="89"/>
      <c r="O144" s="56">
        <f t="shared" si="60"/>
        <v>0</v>
      </c>
      <c r="Q144" s="57">
        <f t="shared" si="61"/>
        <v>1331</v>
      </c>
      <c r="R144" s="73">
        <f t="shared" si="62"/>
        <v>1.4591357165883372</v>
      </c>
      <c r="W144" s="10">
        <v>1073.157441860465</v>
      </c>
      <c r="X144" s="58">
        <v>1331</v>
      </c>
    </row>
    <row r="145" spans="2:24" ht="15" customHeight="1">
      <c r="B145" s="87">
        <v>412445</v>
      </c>
      <c r="C145" s="51"/>
      <c r="D145" s="52" t="s">
        <v>152</v>
      </c>
      <c r="E145" s="53">
        <f t="shared" si="59"/>
        <v>1119.4983313953485</v>
      </c>
      <c r="F145" s="54">
        <f t="shared" si="53"/>
        <v>0</v>
      </c>
      <c r="G145" s="89"/>
      <c r="H145" s="89"/>
      <c r="I145" s="89"/>
      <c r="J145" s="89"/>
      <c r="K145" s="89"/>
      <c r="L145" s="89"/>
      <c r="M145" s="89"/>
      <c r="N145" s="89"/>
      <c r="O145" s="56">
        <f t="shared" si="60"/>
        <v>0</v>
      </c>
      <c r="Q145" s="57">
        <f t="shared" si="61"/>
        <v>1633.5</v>
      </c>
      <c r="R145" s="73">
        <f t="shared" si="62"/>
        <v>1.4591357165883376</v>
      </c>
      <c r="W145" s="10">
        <v>1317.056860465116</v>
      </c>
      <c r="X145" s="58">
        <v>1633.5</v>
      </c>
    </row>
    <row r="146" spans="2:24" ht="15" customHeight="1">
      <c r="B146" s="87">
        <v>412446</v>
      </c>
      <c r="C146" s="51"/>
      <c r="D146" s="52" t="s">
        <v>153</v>
      </c>
      <c r="E146" s="53">
        <f t="shared" si="59"/>
        <v>1243.8870348837208</v>
      </c>
      <c r="F146" s="54">
        <f t="shared" si="53"/>
        <v>0</v>
      </c>
      <c r="G146" s="89"/>
      <c r="H146" s="89"/>
      <c r="I146" s="89"/>
      <c r="J146" s="89"/>
      <c r="K146" s="89"/>
      <c r="L146" s="89"/>
      <c r="M146" s="89"/>
      <c r="N146" s="89"/>
      <c r="O146" s="56">
        <f t="shared" si="60"/>
        <v>0</v>
      </c>
      <c r="Q146" s="57">
        <f t="shared" si="61"/>
        <v>1815</v>
      </c>
      <c r="R146" s="73">
        <f t="shared" si="62"/>
        <v>1.4591357165883372</v>
      </c>
      <c r="W146" s="10">
        <v>1463.3965116279069</v>
      </c>
      <c r="X146" s="58">
        <v>1815</v>
      </c>
    </row>
    <row r="147" spans="2:24" ht="15" customHeight="1">
      <c r="B147" s="87">
        <v>412447</v>
      </c>
      <c r="C147" s="51"/>
      <c r="D147" s="52" t="s">
        <v>154</v>
      </c>
      <c r="E147" s="53">
        <f t="shared" si="59"/>
        <v>1368.2757383720927</v>
      </c>
      <c r="F147" s="54">
        <f t="shared" si="53"/>
        <v>0</v>
      </c>
      <c r="G147" s="89"/>
      <c r="H147" s="89"/>
      <c r="I147" s="89"/>
      <c r="J147" s="89"/>
      <c r="K147" s="89"/>
      <c r="L147" s="89"/>
      <c r="M147" s="89"/>
      <c r="N147" s="89"/>
      <c r="O147" s="56">
        <f t="shared" si="60"/>
        <v>0</v>
      </c>
      <c r="Q147" s="57">
        <f t="shared" si="61"/>
        <v>1996.5</v>
      </c>
      <c r="R147" s="73">
        <f t="shared" si="62"/>
        <v>1.4591357165883374</v>
      </c>
      <c r="W147" s="10">
        <v>1609.7361627906973</v>
      </c>
      <c r="X147" s="58">
        <v>1996.5</v>
      </c>
    </row>
    <row r="148" spans="2:24" ht="15" customHeight="1">
      <c r="B148" s="87">
        <v>412448</v>
      </c>
      <c r="C148" s="51"/>
      <c r="D148" s="52" t="s">
        <v>155</v>
      </c>
      <c r="E148" s="53">
        <f t="shared" si="59"/>
        <v>912.1838255813952</v>
      </c>
      <c r="F148" s="54">
        <f t="shared" si="53"/>
        <v>0</v>
      </c>
      <c r="G148" s="90"/>
      <c r="H148" s="91"/>
      <c r="I148" s="91"/>
      <c r="J148" s="91"/>
      <c r="K148" s="91"/>
      <c r="L148" s="91"/>
      <c r="M148" s="91"/>
      <c r="N148" s="92"/>
      <c r="O148" s="56">
        <f t="shared" si="60"/>
        <v>0</v>
      </c>
      <c r="Q148" s="57">
        <f t="shared" si="61"/>
        <v>1331</v>
      </c>
      <c r="R148" s="73">
        <f t="shared" si="62"/>
        <v>1.4591357165883372</v>
      </c>
      <c r="W148" s="10">
        <v>1073.157441860465</v>
      </c>
      <c r="X148" s="58">
        <v>1331</v>
      </c>
    </row>
    <row r="149" spans="2:24" ht="15" customHeight="1">
      <c r="B149" s="87">
        <v>412449</v>
      </c>
      <c r="C149" s="51"/>
      <c r="D149" s="52" t="s">
        <v>156</v>
      </c>
      <c r="E149" s="53">
        <f t="shared" si="59"/>
        <v>1119.4983313953485</v>
      </c>
      <c r="F149" s="54">
        <f t="shared" si="53"/>
        <v>0</v>
      </c>
      <c r="G149" s="90"/>
      <c r="H149" s="91"/>
      <c r="I149" s="91"/>
      <c r="J149" s="91"/>
      <c r="K149" s="91"/>
      <c r="L149" s="91"/>
      <c r="M149" s="91"/>
      <c r="N149" s="92"/>
      <c r="O149" s="56">
        <f t="shared" si="60"/>
        <v>0</v>
      </c>
      <c r="Q149" s="57">
        <f t="shared" si="61"/>
        <v>1633.5</v>
      </c>
      <c r="R149" s="73">
        <f t="shared" si="62"/>
        <v>1.4591357165883376</v>
      </c>
      <c r="W149" s="10">
        <v>1317.056860465116</v>
      </c>
      <c r="X149" s="58">
        <v>1633.5</v>
      </c>
    </row>
    <row r="150" spans="2:24" ht="15" customHeight="1">
      <c r="B150" s="87">
        <v>412450</v>
      </c>
      <c r="C150" s="51"/>
      <c r="D150" s="52" t="s">
        <v>157</v>
      </c>
      <c r="E150" s="53">
        <f t="shared" si="59"/>
        <v>1243.8870348837208</v>
      </c>
      <c r="F150" s="54">
        <f t="shared" si="53"/>
        <v>0</v>
      </c>
      <c r="G150" s="90"/>
      <c r="H150" s="91"/>
      <c r="I150" s="91"/>
      <c r="J150" s="91"/>
      <c r="K150" s="91"/>
      <c r="L150" s="91"/>
      <c r="M150" s="91"/>
      <c r="N150" s="92"/>
      <c r="O150" s="56">
        <f t="shared" si="60"/>
        <v>0</v>
      </c>
      <c r="Q150" s="57">
        <f t="shared" si="61"/>
        <v>1815</v>
      </c>
      <c r="R150" s="73">
        <f t="shared" si="62"/>
        <v>1.4591357165883372</v>
      </c>
      <c r="W150" s="10">
        <v>1463.3965116279069</v>
      </c>
      <c r="X150" s="58">
        <v>1815</v>
      </c>
    </row>
    <row r="151" spans="2:24" ht="15" customHeight="1">
      <c r="B151" s="87">
        <v>412451</v>
      </c>
      <c r="C151" s="51"/>
      <c r="D151" s="52" t="s">
        <v>158</v>
      </c>
      <c r="E151" s="53">
        <f t="shared" si="59"/>
        <v>1368.2757383720927</v>
      </c>
      <c r="F151" s="54">
        <f t="shared" si="53"/>
        <v>0</v>
      </c>
      <c r="G151" s="90"/>
      <c r="H151" s="91"/>
      <c r="I151" s="91"/>
      <c r="J151" s="91"/>
      <c r="K151" s="91"/>
      <c r="L151" s="91"/>
      <c r="M151" s="91"/>
      <c r="N151" s="92"/>
      <c r="O151" s="56">
        <f t="shared" si="60"/>
        <v>0</v>
      </c>
      <c r="Q151" s="57">
        <f t="shared" si="61"/>
        <v>1996.5</v>
      </c>
      <c r="R151" s="73">
        <f t="shared" si="62"/>
        <v>1.4591357165883374</v>
      </c>
      <c r="W151" s="10">
        <v>1609.7361627906973</v>
      </c>
      <c r="X151" s="58">
        <v>1996.5</v>
      </c>
    </row>
    <row r="152" spans="2:24" ht="15" customHeight="1">
      <c r="B152" s="69"/>
      <c r="C152" s="70"/>
      <c r="D152" s="44" t="s">
        <v>159</v>
      </c>
      <c r="E152" s="71"/>
      <c r="F152" s="54"/>
      <c r="G152" s="63"/>
      <c r="H152" s="64"/>
      <c r="I152" s="64"/>
      <c r="J152" s="64"/>
      <c r="K152" s="64"/>
      <c r="L152" s="64"/>
      <c r="M152" s="64"/>
      <c r="N152" s="64"/>
      <c r="O152" s="72"/>
      <c r="Q152" s="49"/>
      <c r="R152" s="71"/>
      <c r="W152" s="10">
        <v>1.21</v>
      </c>
      <c r="X152" s="58">
        <v>1.21</v>
      </c>
    </row>
    <row r="153" spans="2:24" ht="15" customHeight="1">
      <c r="B153" s="51">
        <v>412130</v>
      </c>
      <c r="C153" s="51"/>
      <c r="D153" s="52" t="s">
        <v>160</v>
      </c>
      <c r="E153" s="53">
        <f aca="true" t="shared" si="63" ref="E153:E156">(W153-W153*$E$5)</f>
        <v>1058.2715800970875</v>
      </c>
      <c r="F153" s="54">
        <f aca="true" t="shared" si="64" ref="F153:F208">G153</f>
        <v>0</v>
      </c>
      <c r="G153" s="55"/>
      <c r="H153" s="55"/>
      <c r="I153" s="55"/>
      <c r="J153" s="55"/>
      <c r="K153" s="55"/>
      <c r="L153" s="55"/>
      <c r="M153" s="55"/>
      <c r="N153" s="55"/>
      <c r="O153" s="56">
        <f aca="true" t="shared" si="65" ref="O153:O156">E153*F153</f>
        <v>0</v>
      </c>
      <c r="Q153" s="57">
        <f aca="true" t="shared" si="66" ref="Q153:Q156">X153</f>
        <v>1536.7</v>
      </c>
      <c r="R153" s="73">
        <f aca="true" t="shared" si="67" ref="R153:R156">Q153/E153</f>
        <v>1.4520847284390088</v>
      </c>
      <c r="W153" s="10">
        <v>1245.0253883495147</v>
      </c>
      <c r="X153" s="58">
        <v>1536.7</v>
      </c>
    </row>
    <row r="154" spans="2:24" ht="15" customHeight="1">
      <c r="B154" s="51">
        <v>412131</v>
      </c>
      <c r="C154" s="51"/>
      <c r="D154" s="52" t="s">
        <v>161</v>
      </c>
      <c r="E154" s="53">
        <f t="shared" si="63"/>
        <v>1208.262827669903</v>
      </c>
      <c r="F154" s="54">
        <f t="shared" si="64"/>
        <v>0</v>
      </c>
      <c r="G154" s="55"/>
      <c r="H154" s="55"/>
      <c r="I154" s="55"/>
      <c r="J154" s="55"/>
      <c r="K154" s="55"/>
      <c r="L154" s="55"/>
      <c r="M154" s="55"/>
      <c r="N154" s="55"/>
      <c r="O154" s="56">
        <f t="shared" si="65"/>
        <v>0</v>
      </c>
      <c r="Q154" s="57">
        <f t="shared" si="66"/>
        <v>1754.5</v>
      </c>
      <c r="R154" s="73">
        <f t="shared" si="67"/>
        <v>1.452084728439009</v>
      </c>
      <c r="W154" s="10">
        <v>1421.4856796116505</v>
      </c>
      <c r="X154" s="58">
        <v>1754.5</v>
      </c>
    </row>
    <row r="155" spans="2:24" ht="15" customHeight="1">
      <c r="B155" s="51">
        <v>412132</v>
      </c>
      <c r="C155" s="51"/>
      <c r="D155" s="52" t="s">
        <v>162</v>
      </c>
      <c r="E155" s="53">
        <f t="shared" si="63"/>
        <v>1299.924145631068</v>
      </c>
      <c r="F155" s="54">
        <f t="shared" si="64"/>
        <v>0</v>
      </c>
      <c r="G155" s="55"/>
      <c r="H155" s="55"/>
      <c r="I155" s="55"/>
      <c r="J155" s="55"/>
      <c r="K155" s="55"/>
      <c r="L155" s="55"/>
      <c r="M155" s="55"/>
      <c r="N155" s="55"/>
      <c r="O155" s="56">
        <f t="shared" si="65"/>
        <v>0</v>
      </c>
      <c r="Q155" s="57">
        <f t="shared" si="66"/>
        <v>1887.6</v>
      </c>
      <c r="R155" s="73">
        <f t="shared" si="67"/>
        <v>1.4520847284390086</v>
      </c>
      <c r="W155" s="10">
        <v>1529.3225242718447</v>
      </c>
      <c r="X155" s="58">
        <v>1887.6</v>
      </c>
    </row>
    <row r="156" spans="2:24" ht="15" customHeight="1">
      <c r="B156" s="51">
        <v>412133</v>
      </c>
      <c r="C156" s="51"/>
      <c r="D156" s="52" t="s">
        <v>163</v>
      </c>
      <c r="E156" s="53">
        <f t="shared" si="63"/>
        <v>1349.9212281553398</v>
      </c>
      <c r="F156" s="54">
        <f t="shared" si="64"/>
        <v>0</v>
      </c>
      <c r="G156" s="55"/>
      <c r="H156" s="55"/>
      <c r="I156" s="55"/>
      <c r="J156" s="55"/>
      <c r="K156" s="55"/>
      <c r="L156" s="55"/>
      <c r="M156" s="55"/>
      <c r="N156" s="55"/>
      <c r="O156" s="56">
        <f t="shared" si="65"/>
        <v>0</v>
      </c>
      <c r="Q156" s="57">
        <f t="shared" si="66"/>
        <v>1960.2</v>
      </c>
      <c r="R156" s="73">
        <f t="shared" si="67"/>
        <v>1.452084728439009</v>
      </c>
      <c r="W156" s="10">
        <v>1588.1426213592233</v>
      </c>
      <c r="X156" s="58">
        <v>1960.2</v>
      </c>
    </row>
    <row r="157" spans="2:24" ht="15" customHeight="1">
      <c r="B157" s="69"/>
      <c r="C157" s="70"/>
      <c r="D157" s="44" t="s">
        <v>164</v>
      </c>
      <c r="E157" s="71"/>
      <c r="F157" s="54">
        <f t="shared" si="64"/>
        <v>0</v>
      </c>
      <c r="G157" s="63"/>
      <c r="H157" s="64"/>
      <c r="I157" s="64"/>
      <c r="J157" s="64"/>
      <c r="K157" s="64"/>
      <c r="L157" s="64"/>
      <c r="M157" s="64"/>
      <c r="N157" s="64"/>
      <c r="O157" s="72"/>
      <c r="Q157" s="49"/>
      <c r="R157" s="71"/>
      <c r="W157" s="10">
        <v>1.21</v>
      </c>
      <c r="X157" s="58">
        <v>1.21</v>
      </c>
    </row>
    <row r="158" spans="2:27" s="76" customFormat="1" ht="15" customHeight="1">
      <c r="B158" s="50">
        <v>265351</v>
      </c>
      <c r="C158" s="51"/>
      <c r="D158" s="52" t="s">
        <v>165</v>
      </c>
      <c r="E158" s="53">
        <f aca="true" t="shared" si="68" ref="E158:E161">(W158-W158*$E$5)</f>
        <v>1203.6087179487179</v>
      </c>
      <c r="F158" s="54">
        <f t="shared" si="64"/>
        <v>0</v>
      </c>
      <c r="G158" s="55"/>
      <c r="H158" s="55"/>
      <c r="I158" s="55"/>
      <c r="J158" s="55"/>
      <c r="K158" s="55"/>
      <c r="L158" s="55"/>
      <c r="M158" s="55"/>
      <c r="N158" s="55"/>
      <c r="O158" s="56">
        <f aca="true" t="shared" si="69" ref="O158:O161">E158*F158</f>
        <v>0</v>
      </c>
      <c r="Q158" s="57">
        <f aca="true" t="shared" si="70" ref="Q158:Q161">X158</f>
        <v>1694</v>
      </c>
      <c r="R158" s="73">
        <f aca="true" t="shared" si="71" ref="R158:R161">Q158/E158</f>
        <v>1.407434139299892</v>
      </c>
      <c r="U158" s="77"/>
      <c r="V158" s="78"/>
      <c r="W158" s="10">
        <v>1416.0102564102563</v>
      </c>
      <c r="X158" s="58">
        <v>1694</v>
      </c>
      <c r="Y158" s="79"/>
      <c r="Z158" s="78"/>
      <c r="AA158" s="78"/>
    </row>
    <row r="159" spans="2:27" s="76" customFormat="1" ht="15" customHeight="1">
      <c r="B159" s="50">
        <v>265356</v>
      </c>
      <c r="C159" s="51"/>
      <c r="D159" s="52" t="s">
        <v>166</v>
      </c>
      <c r="E159" s="53">
        <f t="shared" si="68"/>
        <v>739.3596410256409</v>
      </c>
      <c r="F159" s="54">
        <f t="shared" si="64"/>
        <v>0</v>
      </c>
      <c r="G159" s="80"/>
      <c r="H159" s="81"/>
      <c r="I159" s="81"/>
      <c r="J159" s="81"/>
      <c r="K159" s="81"/>
      <c r="L159" s="81"/>
      <c r="M159" s="81"/>
      <c r="N159" s="82"/>
      <c r="O159" s="56">
        <f t="shared" si="69"/>
        <v>0</v>
      </c>
      <c r="Q159" s="57">
        <f t="shared" si="70"/>
        <v>1040.6</v>
      </c>
      <c r="R159" s="73">
        <f t="shared" si="71"/>
        <v>1.4074341392998917</v>
      </c>
      <c r="U159" s="77"/>
      <c r="V159" s="78"/>
      <c r="W159" s="10">
        <v>869.8348717948717</v>
      </c>
      <c r="X159" s="58">
        <v>1040.6</v>
      </c>
      <c r="Y159" s="79"/>
      <c r="Z159" s="78"/>
      <c r="AA159" s="78"/>
    </row>
    <row r="160" spans="2:27" s="76" customFormat="1" ht="15" customHeight="1">
      <c r="B160" s="50">
        <v>265355</v>
      </c>
      <c r="C160" s="51"/>
      <c r="D160" s="52" t="s">
        <v>167</v>
      </c>
      <c r="E160" s="53">
        <f t="shared" si="68"/>
        <v>8468.24705128205</v>
      </c>
      <c r="F160" s="54">
        <f t="shared" si="64"/>
        <v>0</v>
      </c>
      <c r="G160" s="55"/>
      <c r="H160" s="55"/>
      <c r="I160" s="55"/>
      <c r="J160" s="55"/>
      <c r="K160" s="55"/>
      <c r="L160" s="55"/>
      <c r="M160" s="55"/>
      <c r="N160" s="55"/>
      <c r="O160" s="56">
        <f t="shared" si="69"/>
        <v>0</v>
      </c>
      <c r="Q160" s="57">
        <f t="shared" si="70"/>
        <v>11918.5</v>
      </c>
      <c r="R160" s="73">
        <f t="shared" si="71"/>
        <v>1.4074341392998921</v>
      </c>
      <c r="U160" s="77"/>
      <c r="V160" s="78"/>
      <c r="W160" s="10">
        <v>9962.643589743588</v>
      </c>
      <c r="X160" s="58">
        <v>11918.5</v>
      </c>
      <c r="Y160" s="79"/>
      <c r="Z160" s="78"/>
      <c r="AA160" s="78"/>
    </row>
    <row r="161" spans="2:27" s="76" customFormat="1" ht="15" customHeight="1">
      <c r="B161" s="93">
        <v>265356</v>
      </c>
      <c r="C161" s="94"/>
      <c r="D161" s="52" t="s">
        <v>166</v>
      </c>
      <c r="E161" s="53">
        <f t="shared" si="68"/>
        <v>739.3596410256409</v>
      </c>
      <c r="F161" s="54">
        <f t="shared" si="64"/>
        <v>0</v>
      </c>
      <c r="G161" s="55"/>
      <c r="H161" s="55"/>
      <c r="I161" s="55"/>
      <c r="J161" s="55"/>
      <c r="K161" s="55"/>
      <c r="L161" s="55"/>
      <c r="M161" s="55"/>
      <c r="N161" s="55"/>
      <c r="O161" s="56">
        <f t="shared" si="69"/>
        <v>0</v>
      </c>
      <c r="Q161" s="57">
        <f t="shared" si="70"/>
        <v>1040.6</v>
      </c>
      <c r="R161" s="73">
        <f t="shared" si="71"/>
        <v>1.4074341392998917</v>
      </c>
      <c r="U161" s="77"/>
      <c r="V161" s="78"/>
      <c r="W161" s="10">
        <v>869.8348717948717</v>
      </c>
      <c r="X161" s="58">
        <v>1040.6</v>
      </c>
      <c r="Y161" s="79"/>
      <c r="Z161" s="78"/>
      <c r="AA161" s="78"/>
    </row>
    <row r="162" spans="2:24" ht="15" customHeight="1">
      <c r="B162" s="69"/>
      <c r="C162" s="70"/>
      <c r="D162" s="44" t="s">
        <v>168</v>
      </c>
      <c r="E162" s="71"/>
      <c r="F162" s="54">
        <f t="shared" si="64"/>
        <v>0</v>
      </c>
      <c r="G162" s="63"/>
      <c r="H162" s="64"/>
      <c r="I162" s="64"/>
      <c r="J162" s="64"/>
      <c r="K162" s="64"/>
      <c r="L162" s="64"/>
      <c r="M162" s="64"/>
      <c r="N162" s="64"/>
      <c r="O162" s="72"/>
      <c r="Q162" s="49"/>
      <c r="R162" s="71"/>
      <c r="W162" s="10">
        <v>1.21</v>
      </c>
      <c r="X162" s="58">
        <v>1.21</v>
      </c>
    </row>
    <row r="163" spans="2:24" ht="15" customHeight="1">
      <c r="B163" s="50">
        <v>265469</v>
      </c>
      <c r="C163" s="51"/>
      <c r="D163" s="52" t="s">
        <v>169</v>
      </c>
      <c r="E163" s="53">
        <f aca="true" t="shared" si="72" ref="E163:E168">(W163-W163*$E$5)</f>
        <v>199.70873786407768</v>
      </c>
      <c r="F163" s="54">
        <f t="shared" si="64"/>
        <v>0</v>
      </c>
      <c r="G163" s="55"/>
      <c r="H163" s="55"/>
      <c r="I163" s="55"/>
      <c r="J163" s="55"/>
      <c r="K163" s="55"/>
      <c r="L163" s="55"/>
      <c r="M163" s="55"/>
      <c r="N163" s="55"/>
      <c r="O163" s="56">
        <f aca="true" t="shared" si="73" ref="O163:O168">E163*F163</f>
        <v>0</v>
      </c>
      <c r="Q163" s="57">
        <f aca="true" t="shared" si="74" ref="Q163:Q168">X163</f>
        <v>302.5</v>
      </c>
      <c r="R163" s="73">
        <f aca="true" t="shared" si="75" ref="R163:R168">Q163/E163</f>
        <v>1.5147058823529411</v>
      </c>
      <c r="W163" s="10">
        <v>234.95145631067962</v>
      </c>
      <c r="X163" s="58">
        <v>302.5</v>
      </c>
    </row>
    <row r="164" spans="2:24" ht="15" customHeight="1">
      <c r="B164" s="50">
        <v>265378</v>
      </c>
      <c r="C164" s="51"/>
      <c r="D164" s="52" t="s">
        <v>170</v>
      </c>
      <c r="E164" s="53">
        <f t="shared" si="72"/>
        <v>877.5162</v>
      </c>
      <c r="F164" s="54">
        <f t="shared" si="64"/>
        <v>0</v>
      </c>
      <c r="G164" s="55"/>
      <c r="H164" s="55"/>
      <c r="I164" s="55"/>
      <c r="J164" s="55"/>
      <c r="K164" s="55"/>
      <c r="L164" s="55"/>
      <c r="M164" s="55"/>
      <c r="N164" s="55"/>
      <c r="O164" s="56">
        <f t="shared" si="73"/>
        <v>0</v>
      </c>
      <c r="Q164" s="57">
        <f t="shared" si="74"/>
        <v>1306.8</v>
      </c>
      <c r="R164" s="73">
        <f t="shared" si="75"/>
        <v>1.4892032762472076</v>
      </c>
      <c r="W164" s="10">
        <v>1032.372</v>
      </c>
      <c r="X164" s="58">
        <v>1306.8</v>
      </c>
    </row>
    <row r="165" spans="2:24" ht="15" customHeight="1">
      <c r="B165" s="50">
        <v>265380</v>
      </c>
      <c r="C165" s="51"/>
      <c r="D165" s="52" t="s">
        <v>171</v>
      </c>
      <c r="E165" s="53">
        <f t="shared" si="72"/>
        <v>2193.7905</v>
      </c>
      <c r="F165" s="54">
        <f t="shared" si="64"/>
        <v>0</v>
      </c>
      <c r="G165" s="55"/>
      <c r="H165" s="55"/>
      <c r="I165" s="55"/>
      <c r="J165" s="55"/>
      <c r="K165" s="55"/>
      <c r="L165" s="55"/>
      <c r="M165" s="55"/>
      <c r="N165" s="55"/>
      <c r="O165" s="56">
        <f t="shared" si="73"/>
        <v>0</v>
      </c>
      <c r="Q165" s="57">
        <f t="shared" si="74"/>
        <v>3267</v>
      </c>
      <c r="R165" s="73">
        <f t="shared" si="75"/>
        <v>1.4892032762472076</v>
      </c>
      <c r="W165" s="10">
        <v>2580.93</v>
      </c>
      <c r="X165" s="58">
        <v>3267</v>
      </c>
    </row>
    <row r="166" spans="2:24" ht="15" customHeight="1">
      <c r="B166" s="50">
        <v>265483</v>
      </c>
      <c r="C166" s="51"/>
      <c r="D166" s="52" t="s">
        <v>172</v>
      </c>
      <c r="E166" s="53">
        <f t="shared" si="72"/>
        <v>1624.2174850000001</v>
      </c>
      <c r="F166" s="54">
        <f t="shared" si="64"/>
        <v>0</v>
      </c>
      <c r="G166" s="80"/>
      <c r="H166" s="81"/>
      <c r="I166" s="81"/>
      <c r="J166" s="81"/>
      <c r="K166" s="81"/>
      <c r="L166" s="81"/>
      <c r="M166" s="81"/>
      <c r="N166" s="82"/>
      <c r="O166" s="56">
        <f t="shared" si="73"/>
        <v>0</v>
      </c>
      <c r="Q166" s="57">
        <f t="shared" si="74"/>
        <v>2418.79</v>
      </c>
      <c r="R166" s="73">
        <f t="shared" si="75"/>
        <v>1.4892032762472076</v>
      </c>
      <c r="W166" s="10">
        <v>1910.8441</v>
      </c>
      <c r="X166" s="58">
        <v>2418.79</v>
      </c>
    </row>
    <row r="167" spans="2:24" ht="15" customHeight="1">
      <c r="B167" s="50">
        <v>265484</v>
      </c>
      <c r="C167" s="51"/>
      <c r="D167" s="52" t="s">
        <v>173</v>
      </c>
      <c r="E167" s="53">
        <f t="shared" si="72"/>
        <v>2925.054</v>
      </c>
      <c r="F167" s="54">
        <f t="shared" si="64"/>
        <v>0</v>
      </c>
      <c r="G167" s="55"/>
      <c r="H167" s="55"/>
      <c r="I167" s="55"/>
      <c r="J167" s="55"/>
      <c r="K167" s="55"/>
      <c r="L167" s="55"/>
      <c r="M167" s="55"/>
      <c r="N167" s="55"/>
      <c r="O167" s="56">
        <f t="shared" si="73"/>
        <v>0</v>
      </c>
      <c r="Q167" s="57">
        <f t="shared" si="74"/>
        <v>4356</v>
      </c>
      <c r="R167" s="73">
        <f t="shared" si="75"/>
        <v>1.4892032762472076</v>
      </c>
      <c r="W167" s="10">
        <v>3441.24</v>
      </c>
      <c r="X167" s="58">
        <v>4356</v>
      </c>
    </row>
    <row r="168" spans="2:24" ht="15" customHeight="1">
      <c r="B168" s="50">
        <v>265485</v>
      </c>
      <c r="C168" s="51"/>
      <c r="D168" s="52" t="s">
        <v>174</v>
      </c>
      <c r="E168" s="53">
        <f t="shared" si="72"/>
        <v>3656.3175</v>
      </c>
      <c r="F168" s="54">
        <f t="shared" si="64"/>
        <v>0</v>
      </c>
      <c r="G168" s="55"/>
      <c r="H168" s="55"/>
      <c r="I168" s="55"/>
      <c r="J168" s="55"/>
      <c r="K168" s="55"/>
      <c r="L168" s="55"/>
      <c r="M168" s="55"/>
      <c r="N168" s="55"/>
      <c r="O168" s="56">
        <f t="shared" si="73"/>
        <v>0</v>
      </c>
      <c r="Q168" s="57">
        <f t="shared" si="74"/>
        <v>5445</v>
      </c>
      <c r="R168" s="73">
        <f t="shared" si="75"/>
        <v>1.4892032762472076</v>
      </c>
      <c r="W168" s="10">
        <v>4301.55</v>
      </c>
      <c r="X168" s="58">
        <v>5445</v>
      </c>
    </row>
    <row r="169" spans="2:24" ht="15" customHeight="1">
      <c r="B169" s="69"/>
      <c r="C169" s="70"/>
      <c r="D169" s="44" t="s">
        <v>175</v>
      </c>
      <c r="E169" s="71"/>
      <c r="F169" s="54">
        <f t="shared" si="64"/>
        <v>0</v>
      </c>
      <c r="G169" s="63"/>
      <c r="H169" s="64"/>
      <c r="I169" s="64"/>
      <c r="J169" s="64"/>
      <c r="K169" s="64"/>
      <c r="L169" s="64"/>
      <c r="M169" s="64"/>
      <c r="N169" s="64"/>
      <c r="O169" s="72"/>
      <c r="Q169" s="49"/>
      <c r="R169" s="71"/>
      <c r="W169" s="10">
        <v>1.21</v>
      </c>
      <c r="X169" s="58">
        <v>1.21</v>
      </c>
    </row>
    <row r="170" spans="2:24" ht="15" customHeight="1">
      <c r="B170" s="50">
        <v>412902</v>
      </c>
      <c r="C170" s="51"/>
      <c r="D170" s="52" t="s">
        <v>176</v>
      </c>
      <c r="E170" s="53">
        <f aca="true" t="shared" si="76" ref="E170:E171">(W170-W170*$E$5)</f>
        <v>471.3126213592234</v>
      </c>
      <c r="F170" s="54">
        <f t="shared" si="64"/>
        <v>0</v>
      </c>
      <c r="G170" s="55"/>
      <c r="H170" s="55"/>
      <c r="I170" s="55"/>
      <c r="J170" s="55"/>
      <c r="K170" s="55"/>
      <c r="L170" s="55"/>
      <c r="M170" s="55"/>
      <c r="N170" s="55"/>
      <c r="O170" s="56">
        <f aca="true" t="shared" si="77" ref="O170:O171">E170*F170</f>
        <v>0</v>
      </c>
      <c r="Q170" s="57">
        <f aca="true" t="shared" si="78" ref="Q170:Q171">X170</f>
        <v>713.9</v>
      </c>
      <c r="R170" s="73">
        <f aca="true" t="shared" si="79" ref="R170:R171">Q170/E170</f>
        <v>1.514705882352941</v>
      </c>
      <c r="W170" s="10">
        <v>554.485436893204</v>
      </c>
      <c r="X170" s="58">
        <v>713.9</v>
      </c>
    </row>
    <row r="171" spans="2:24" ht="15" customHeight="1">
      <c r="B171" s="50">
        <v>412903</v>
      </c>
      <c r="C171" s="51"/>
      <c r="D171" s="52" t="s">
        <v>177</v>
      </c>
      <c r="E171" s="53">
        <f t="shared" si="76"/>
        <v>771.8892500000001</v>
      </c>
      <c r="F171" s="54">
        <f t="shared" si="64"/>
        <v>0</v>
      </c>
      <c r="G171" s="95"/>
      <c r="H171" s="95"/>
      <c r="I171" s="95"/>
      <c r="J171" s="95"/>
      <c r="K171" s="95"/>
      <c r="L171" s="95"/>
      <c r="M171" s="95"/>
      <c r="N171" s="95"/>
      <c r="O171" s="56">
        <f t="shared" si="77"/>
        <v>0</v>
      </c>
      <c r="Q171" s="57">
        <f t="shared" si="78"/>
        <v>1149.5</v>
      </c>
      <c r="R171" s="73">
        <f t="shared" si="79"/>
        <v>1.4892032762472076</v>
      </c>
      <c r="W171" s="10">
        <v>908.105</v>
      </c>
      <c r="X171" s="58">
        <v>1149.5</v>
      </c>
    </row>
    <row r="172" spans="2:24" ht="15.75" customHeight="1">
      <c r="B172" s="96" t="s">
        <v>178</v>
      </c>
      <c r="C172" s="96"/>
      <c r="D172" s="96" t="s">
        <v>179</v>
      </c>
      <c r="E172" s="97" t="s">
        <v>180</v>
      </c>
      <c r="F172" s="54">
        <f t="shared" si="64"/>
        <v>0</v>
      </c>
      <c r="G172" s="98" t="s">
        <v>181</v>
      </c>
      <c r="H172" s="98"/>
      <c r="I172" s="98"/>
      <c r="J172" s="98"/>
      <c r="K172" s="98"/>
      <c r="L172" s="98"/>
      <c r="M172" s="98"/>
      <c r="N172" s="98"/>
      <c r="O172" s="96" t="s">
        <v>182</v>
      </c>
      <c r="Q172" s="99"/>
      <c r="R172" s="99"/>
      <c r="W172" s="10" t="e">
        <f>#N/A</f>
        <v>#N/A</v>
      </c>
      <c r="X172" s="58" t="e">
        <f>#N/A</f>
        <v>#N/A</v>
      </c>
    </row>
    <row r="173" spans="2:24" ht="15" customHeight="1">
      <c r="B173" s="69"/>
      <c r="C173" s="70"/>
      <c r="D173" s="44" t="s">
        <v>183</v>
      </c>
      <c r="E173" s="71"/>
      <c r="F173" s="54">
        <f t="shared" si="64"/>
        <v>0</v>
      </c>
      <c r="G173" s="63"/>
      <c r="H173" s="64"/>
      <c r="I173" s="64"/>
      <c r="J173" s="64"/>
      <c r="K173" s="64"/>
      <c r="L173" s="64"/>
      <c r="M173" s="64"/>
      <c r="N173" s="64"/>
      <c r="O173" s="72"/>
      <c r="Q173" s="49"/>
      <c r="R173" s="71"/>
      <c r="W173" s="10">
        <v>1.21</v>
      </c>
      <c r="X173" s="58">
        <v>1.21</v>
      </c>
    </row>
    <row r="174" spans="2:24" ht="15" customHeight="1">
      <c r="B174" s="51">
        <v>412090</v>
      </c>
      <c r="C174" s="51"/>
      <c r="D174" s="52" t="s">
        <v>184</v>
      </c>
      <c r="E174" s="53">
        <f aca="true" t="shared" si="80" ref="E174:E180">(W174-W174*$E$5)</f>
        <v>325.58004651162787</v>
      </c>
      <c r="F174" s="54">
        <f t="shared" si="64"/>
        <v>0</v>
      </c>
      <c r="G174" s="55"/>
      <c r="H174" s="55"/>
      <c r="I174" s="55"/>
      <c r="J174" s="55"/>
      <c r="K174" s="55"/>
      <c r="L174" s="55"/>
      <c r="M174" s="55"/>
      <c r="N174" s="55"/>
      <c r="O174" s="56">
        <f aca="true" t="shared" si="81" ref="O174:O180">E174*F174</f>
        <v>0</v>
      </c>
      <c r="Q174" s="57">
        <f aca="true" t="shared" si="82" ref="Q174:Q180">X174</f>
        <v>496.09999999999997</v>
      </c>
      <c r="R174" s="73">
        <f aca="true" t="shared" si="83" ref="R174:R180">Q174/E174</f>
        <v>1.5237420269312545</v>
      </c>
      <c r="W174" s="10">
        <v>383.03534883720926</v>
      </c>
      <c r="X174" s="58">
        <v>496.1</v>
      </c>
    </row>
    <row r="175" spans="2:24" ht="15" customHeight="1">
      <c r="B175" s="51">
        <v>412091</v>
      </c>
      <c r="C175" s="51"/>
      <c r="D175" s="52" t="s">
        <v>185</v>
      </c>
      <c r="E175" s="53">
        <f t="shared" si="80"/>
        <v>357.34395348837205</v>
      </c>
      <c r="F175" s="54">
        <f t="shared" si="64"/>
        <v>0</v>
      </c>
      <c r="G175" s="55"/>
      <c r="H175" s="55"/>
      <c r="I175" s="55"/>
      <c r="J175" s="55"/>
      <c r="K175" s="55"/>
      <c r="L175" s="55"/>
      <c r="M175" s="55"/>
      <c r="N175" s="55"/>
      <c r="O175" s="56">
        <f t="shared" si="81"/>
        <v>0</v>
      </c>
      <c r="Q175" s="57">
        <f t="shared" si="82"/>
        <v>544.5</v>
      </c>
      <c r="R175" s="73">
        <f t="shared" si="83"/>
        <v>1.5237420269312547</v>
      </c>
      <c r="W175" s="10">
        <v>420.4046511627906</v>
      </c>
      <c r="X175" s="58">
        <v>544.5</v>
      </c>
    </row>
    <row r="176" spans="2:24" ht="15" customHeight="1">
      <c r="B176" s="51">
        <v>412092</v>
      </c>
      <c r="C176" s="51"/>
      <c r="D176" s="52" t="s">
        <v>186</v>
      </c>
      <c r="E176" s="53">
        <f t="shared" si="80"/>
        <v>401.01932558139526</v>
      </c>
      <c r="F176" s="54">
        <f t="shared" si="64"/>
        <v>0</v>
      </c>
      <c r="G176" s="55"/>
      <c r="H176" s="55"/>
      <c r="I176" s="55"/>
      <c r="J176" s="55"/>
      <c r="K176" s="55"/>
      <c r="L176" s="55"/>
      <c r="M176" s="55"/>
      <c r="N176" s="55"/>
      <c r="O176" s="56">
        <f t="shared" si="81"/>
        <v>0</v>
      </c>
      <c r="Q176" s="57">
        <f t="shared" si="82"/>
        <v>611.05</v>
      </c>
      <c r="R176" s="73">
        <f t="shared" si="83"/>
        <v>1.5237420269312547</v>
      </c>
      <c r="W176" s="10">
        <v>471.78744186046504</v>
      </c>
      <c r="X176" s="58">
        <v>611.05</v>
      </c>
    </row>
    <row r="177" spans="2:27" ht="15" customHeight="1">
      <c r="B177" s="51">
        <v>412093</v>
      </c>
      <c r="C177" s="51"/>
      <c r="D177" s="52" t="s">
        <v>187</v>
      </c>
      <c r="E177" s="53">
        <f t="shared" si="80"/>
        <v>436.65804651162796</v>
      </c>
      <c r="F177" s="54">
        <f t="shared" si="64"/>
        <v>0</v>
      </c>
      <c r="G177" s="55"/>
      <c r="H177" s="55"/>
      <c r="I177" s="55"/>
      <c r="J177" s="55"/>
      <c r="K177" s="55"/>
      <c r="L177" s="55"/>
      <c r="M177" s="55"/>
      <c r="N177" s="55"/>
      <c r="O177" s="56">
        <f t="shared" si="81"/>
        <v>0</v>
      </c>
      <c r="Q177" s="57">
        <f t="shared" si="82"/>
        <v>677.6</v>
      </c>
      <c r="R177" s="73">
        <f t="shared" si="83"/>
        <v>1.5517863587152652</v>
      </c>
      <c r="W177" s="10">
        <v>513.7153488372094</v>
      </c>
      <c r="X177" s="58">
        <v>677.6</v>
      </c>
      <c r="Y177" s="1"/>
      <c r="Z177" s="1"/>
      <c r="AA177" s="1"/>
    </row>
    <row r="178" spans="2:27" ht="15" customHeight="1">
      <c r="B178" s="51">
        <v>412094</v>
      </c>
      <c r="C178" s="51"/>
      <c r="D178" s="52" t="s">
        <v>188</v>
      </c>
      <c r="E178" s="53">
        <f t="shared" si="80"/>
        <v>516.163488372093</v>
      </c>
      <c r="F178" s="54">
        <f t="shared" si="64"/>
        <v>0</v>
      </c>
      <c r="G178" s="55"/>
      <c r="H178" s="55"/>
      <c r="I178" s="55"/>
      <c r="J178" s="55"/>
      <c r="K178" s="55"/>
      <c r="L178" s="55"/>
      <c r="M178" s="55"/>
      <c r="N178" s="55"/>
      <c r="O178" s="56">
        <f t="shared" si="81"/>
        <v>0</v>
      </c>
      <c r="Q178" s="57">
        <f t="shared" si="82"/>
        <v>786.5</v>
      </c>
      <c r="R178" s="73">
        <f t="shared" si="83"/>
        <v>1.5237420269312547</v>
      </c>
      <c r="W178" s="10">
        <v>607.2511627906975</v>
      </c>
      <c r="X178" s="58">
        <v>786.5</v>
      </c>
      <c r="Y178" s="1"/>
      <c r="Z178" s="1"/>
      <c r="AA178" s="1"/>
    </row>
    <row r="179" spans="2:27" ht="15" customHeight="1">
      <c r="B179" s="51">
        <v>412095</v>
      </c>
      <c r="C179" s="51"/>
      <c r="D179" s="52" t="s">
        <v>189</v>
      </c>
      <c r="E179" s="53">
        <f t="shared" si="80"/>
        <v>555.0742744186045</v>
      </c>
      <c r="F179" s="54">
        <f t="shared" si="64"/>
        <v>0</v>
      </c>
      <c r="G179" s="55"/>
      <c r="H179" s="55"/>
      <c r="I179" s="55"/>
      <c r="J179" s="55"/>
      <c r="K179" s="55"/>
      <c r="L179" s="55"/>
      <c r="M179" s="55"/>
      <c r="N179" s="55"/>
      <c r="O179" s="56">
        <f t="shared" si="81"/>
        <v>0</v>
      </c>
      <c r="Q179" s="57">
        <f t="shared" si="82"/>
        <v>845.79</v>
      </c>
      <c r="R179" s="73">
        <f t="shared" si="83"/>
        <v>1.5237420269312547</v>
      </c>
      <c r="W179" s="10">
        <v>653.0285581395348</v>
      </c>
      <c r="X179" s="58">
        <v>845.79</v>
      </c>
      <c r="Y179" s="1"/>
      <c r="Z179" s="1"/>
      <c r="AA179" s="1"/>
    </row>
    <row r="180" spans="2:27" ht="15" customHeight="1">
      <c r="B180" s="51">
        <v>412096</v>
      </c>
      <c r="C180" s="51"/>
      <c r="D180" s="52" t="s">
        <v>190</v>
      </c>
      <c r="E180" s="53">
        <f t="shared" si="80"/>
        <v>595.5732558139534</v>
      </c>
      <c r="F180" s="54">
        <f t="shared" si="64"/>
        <v>0</v>
      </c>
      <c r="G180" s="55"/>
      <c r="H180" s="55"/>
      <c r="I180" s="55"/>
      <c r="J180" s="55"/>
      <c r="K180" s="55"/>
      <c r="L180" s="55"/>
      <c r="M180" s="55"/>
      <c r="N180" s="55"/>
      <c r="O180" s="56">
        <f t="shared" si="81"/>
        <v>0</v>
      </c>
      <c r="Q180" s="57">
        <f t="shared" si="82"/>
        <v>907.5</v>
      </c>
      <c r="R180" s="73">
        <f t="shared" si="83"/>
        <v>1.5237420269312545</v>
      </c>
      <c r="W180" s="10">
        <v>700.6744186046511</v>
      </c>
      <c r="X180" s="58">
        <v>907.5</v>
      </c>
      <c r="Y180" s="1"/>
      <c r="Z180" s="1"/>
      <c r="AA180" s="1"/>
    </row>
    <row r="181" spans="2:27" ht="15" customHeight="1">
      <c r="B181" s="69"/>
      <c r="C181" s="70"/>
      <c r="D181" s="44" t="s">
        <v>191</v>
      </c>
      <c r="E181" s="71"/>
      <c r="F181" s="54">
        <f t="shared" si="64"/>
        <v>0</v>
      </c>
      <c r="G181" s="63"/>
      <c r="H181" s="64"/>
      <c r="I181" s="64"/>
      <c r="J181" s="64"/>
      <c r="K181" s="64"/>
      <c r="L181" s="64"/>
      <c r="M181" s="64"/>
      <c r="N181" s="64"/>
      <c r="O181" s="72"/>
      <c r="Q181" s="49"/>
      <c r="R181" s="71"/>
      <c r="W181" s="10">
        <v>1.21</v>
      </c>
      <c r="X181" s="58">
        <v>1.21</v>
      </c>
      <c r="Y181" s="1"/>
      <c r="Z181" s="1"/>
      <c r="AA181" s="1"/>
    </row>
    <row r="182" spans="2:27" ht="15" customHeight="1">
      <c r="B182" s="51">
        <v>412100</v>
      </c>
      <c r="C182" s="51"/>
      <c r="D182" s="52" t="s">
        <v>192</v>
      </c>
      <c r="E182" s="53">
        <f aca="true" t="shared" si="84" ref="E182:E205">(W182-W182*$E$5)</f>
        <v>661.9330325581394</v>
      </c>
      <c r="F182" s="54">
        <f t="shared" si="64"/>
        <v>0</v>
      </c>
      <c r="G182" s="55"/>
      <c r="H182" s="55"/>
      <c r="I182" s="55"/>
      <c r="J182" s="55"/>
      <c r="K182" s="55"/>
      <c r="L182" s="55"/>
      <c r="M182" s="55"/>
      <c r="N182" s="55"/>
      <c r="O182" s="56">
        <f aca="true" t="shared" si="85" ref="O182:O205">E182*F182</f>
        <v>0</v>
      </c>
      <c r="Q182" s="57">
        <f aca="true" t="shared" si="86" ref="Q182:Q205">X182</f>
        <v>943.8</v>
      </c>
      <c r="R182" s="73">
        <f aca="true" t="shared" si="87" ref="R182:R205">Q182/E182</f>
        <v>1.4258239936335302</v>
      </c>
      <c r="W182" s="10">
        <v>778.7447441860463</v>
      </c>
      <c r="X182" s="58">
        <v>943.8</v>
      </c>
      <c r="Y182" s="1"/>
      <c r="Z182" s="1"/>
      <c r="AA182" s="1"/>
    </row>
    <row r="183" spans="2:27" ht="15" customHeight="1">
      <c r="B183" s="51">
        <v>412101</v>
      </c>
      <c r="C183" s="51"/>
      <c r="D183" s="52" t="s">
        <v>193</v>
      </c>
      <c r="E183" s="53">
        <f t="shared" si="84"/>
        <v>674.6625139534882</v>
      </c>
      <c r="F183" s="54">
        <f t="shared" si="64"/>
        <v>0</v>
      </c>
      <c r="G183" s="55"/>
      <c r="H183" s="55"/>
      <c r="I183" s="55"/>
      <c r="J183" s="55"/>
      <c r="K183" s="55"/>
      <c r="L183" s="55"/>
      <c r="M183" s="55"/>
      <c r="N183" s="55"/>
      <c r="O183" s="56">
        <f t="shared" si="85"/>
        <v>0</v>
      </c>
      <c r="Q183" s="57">
        <f t="shared" si="86"/>
        <v>961.9499999999999</v>
      </c>
      <c r="R183" s="73">
        <f t="shared" si="87"/>
        <v>1.4258239936335304</v>
      </c>
      <c r="W183" s="10">
        <v>793.7206046511626</v>
      </c>
      <c r="X183" s="58">
        <v>961.95</v>
      </c>
      <c r="Y183" s="1"/>
      <c r="Z183" s="1"/>
      <c r="AA183" s="1"/>
    </row>
    <row r="184" spans="2:27" ht="15" customHeight="1">
      <c r="B184" s="51">
        <v>412102</v>
      </c>
      <c r="C184" s="51"/>
      <c r="D184" s="52" t="s">
        <v>194</v>
      </c>
      <c r="E184" s="53">
        <f t="shared" si="84"/>
        <v>683.1488348837207</v>
      </c>
      <c r="F184" s="54">
        <f t="shared" si="64"/>
        <v>0</v>
      </c>
      <c r="G184" s="55"/>
      <c r="H184" s="55"/>
      <c r="I184" s="55"/>
      <c r="J184" s="55"/>
      <c r="K184" s="55"/>
      <c r="L184" s="55"/>
      <c r="M184" s="55"/>
      <c r="N184" s="55"/>
      <c r="O184" s="56">
        <f t="shared" si="85"/>
        <v>0</v>
      </c>
      <c r="Q184" s="57">
        <f t="shared" si="86"/>
        <v>974.05</v>
      </c>
      <c r="R184" s="73">
        <f t="shared" si="87"/>
        <v>1.4258239936335304</v>
      </c>
      <c r="W184" s="10">
        <v>803.7045116279068</v>
      </c>
      <c r="X184" s="58">
        <v>974.05</v>
      </c>
      <c r="Y184" s="1"/>
      <c r="Z184" s="1"/>
      <c r="AA184" s="1"/>
    </row>
    <row r="185" spans="2:27" ht="15" customHeight="1">
      <c r="B185" s="51">
        <v>412103</v>
      </c>
      <c r="C185" s="51"/>
      <c r="D185" s="52" t="s">
        <v>195</v>
      </c>
      <c r="E185" s="53">
        <f t="shared" si="84"/>
        <v>678.0570423255813</v>
      </c>
      <c r="F185" s="54">
        <f t="shared" si="64"/>
        <v>0</v>
      </c>
      <c r="G185" s="55"/>
      <c r="H185" s="55"/>
      <c r="I185" s="55"/>
      <c r="J185" s="55"/>
      <c r="K185" s="55"/>
      <c r="L185" s="55"/>
      <c r="M185" s="55"/>
      <c r="N185" s="55"/>
      <c r="O185" s="56">
        <f t="shared" si="85"/>
        <v>0</v>
      </c>
      <c r="Q185" s="57">
        <f t="shared" si="86"/>
        <v>966.79</v>
      </c>
      <c r="R185" s="73">
        <f t="shared" si="87"/>
        <v>1.4258239936335302</v>
      </c>
      <c r="W185" s="10">
        <v>797.7141674418604</v>
      </c>
      <c r="X185" s="58">
        <v>966.79</v>
      </c>
      <c r="Y185" s="1"/>
      <c r="Z185" s="1"/>
      <c r="AA185" s="1"/>
    </row>
    <row r="186" spans="2:27" ht="15" customHeight="1">
      <c r="B186" s="51">
        <v>412104</v>
      </c>
      <c r="C186" s="51"/>
      <c r="D186" s="52" t="s">
        <v>196</v>
      </c>
      <c r="E186" s="53">
        <f t="shared" si="84"/>
        <v>700.121476744186</v>
      </c>
      <c r="F186" s="54">
        <f t="shared" si="64"/>
        <v>0</v>
      </c>
      <c r="G186" s="55"/>
      <c r="H186" s="55"/>
      <c r="I186" s="55"/>
      <c r="J186" s="55"/>
      <c r="K186" s="55"/>
      <c r="L186" s="55"/>
      <c r="M186" s="55"/>
      <c r="N186" s="55"/>
      <c r="O186" s="56">
        <f t="shared" si="85"/>
        <v>0</v>
      </c>
      <c r="Q186" s="57">
        <f t="shared" si="86"/>
        <v>998.25</v>
      </c>
      <c r="R186" s="73">
        <f t="shared" si="87"/>
        <v>1.4258239936335302</v>
      </c>
      <c r="W186" s="10">
        <v>823.6723255813953</v>
      </c>
      <c r="X186" s="58">
        <v>998.25</v>
      </c>
      <c r="Y186" s="1"/>
      <c r="Z186" s="1"/>
      <c r="AA186" s="1"/>
    </row>
    <row r="187" spans="2:27" ht="15" customHeight="1">
      <c r="B187" s="51">
        <v>412105</v>
      </c>
      <c r="C187" s="51"/>
      <c r="D187" s="52" t="s">
        <v>197</v>
      </c>
      <c r="E187" s="53">
        <f t="shared" si="84"/>
        <v>784.9846860465116</v>
      </c>
      <c r="F187" s="54">
        <f t="shared" si="64"/>
        <v>0</v>
      </c>
      <c r="G187" s="55"/>
      <c r="H187" s="55"/>
      <c r="I187" s="55"/>
      <c r="J187" s="55"/>
      <c r="K187" s="55"/>
      <c r="L187" s="55"/>
      <c r="M187" s="55"/>
      <c r="N187" s="55"/>
      <c r="O187" s="56">
        <f t="shared" si="85"/>
        <v>0</v>
      </c>
      <c r="Q187" s="57">
        <f t="shared" si="86"/>
        <v>1119.25</v>
      </c>
      <c r="R187" s="73">
        <f t="shared" si="87"/>
        <v>1.4258239936335302</v>
      </c>
      <c r="W187" s="10">
        <v>923.5113953488371</v>
      </c>
      <c r="X187" s="58">
        <v>1119.25</v>
      </c>
      <c r="Y187" s="1"/>
      <c r="Z187" s="1"/>
      <c r="AA187" s="1"/>
    </row>
    <row r="188" spans="2:27" ht="15" customHeight="1">
      <c r="B188" s="51">
        <v>412106</v>
      </c>
      <c r="C188" s="51"/>
      <c r="D188" s="52" t="s">
        <v>198</v>
      </c>
      <c r="E188" s="53">
        <f t="shared" si="84"/>
        <v>831.6594511627906</v>
      </c>
      <c r="F188" s="54">
        <f t="shared" si="64"/>
        <v>0</v>
      </c>
      <c r="G188" s="55"/>
      <c r="H188" s="55"/>
      <c r="I188" s="55"/>
      <c r="J188" s="55"/>
      <c r="K188" s="55"/>
      <c r="L188" s="55"/>
      <c r="M188" s="55"/>
      <c r="N188" s="55"/>
      <c r="O188" s="56">
        <f t="shared" si="85"/>
        <v>0</v>
      </c>
      <c r="Q188" s="57">
        <f t="shared" si="86"/>
        <v>1185.8</v>
      </c>
      <c r="R188" s="73">
        <f t="shared" si="87"/>
        <v>1.4258239936335302</v>
      </c>
      <c r="W188" s="10">
        <v>978.42288372093</v>
      </c>
      <c r="X188" s="58">
        <v>1185.8</v>
      </c>
      <c r="Y188" s="1"/>
      <c r="Z188" s="1"/>
      <c r="AA188" s="1"/>
    </row>
    <row r="189" spans="2:27" ht="15" customHeight="1">
      <c r="B189" s="51">
        <v>412107</v>
      </c>
      <c r="C189" s="51"/>
      <c r="D189" s="52" t="s">
        <v>199</v>
      </c>
      <c r="E189" s="53">
        <f t="shared" si="84"/>
        <v>840.1457720930231</v>
      </c>
      <c r="F189" s="54">
        <f t="shared" si="64"/>
        <v>0</v>
      </c>
      <c r="G189" s="55"/>
      <c r="H189" s="55"/>
      <c r="I189" s="55"/>
      <c r="J189" s="55"/>
      <c r="K189" s="55"/>
      <c r="L189" s="55"/>
      <c r="M189" s="55"/>
      <c r="N189" s="55"/>
      <c r="O189" s="56">
        <f t="shared" si="85"/>
        <v>0</v>
      </c>
      <c r="Q189" s="57">
        <f t="shared" si="86"/>
        <v>1197.8999999999999</v>
      </c>
      <c r="R189" s="73">
        <f t="shared" si="87"/>
        <v>1.4258239936335302</v>
      </c>
      <c r="W189" s="10">
        <v>988.4067906976742</v>
      </c>
      <c r="X189" s="58">
        <v>1197.8999999999999</v>
      </c>
      <c r="Y189" s="1"/>
      <c r="Z189" s="1"/>
      <c r="AA189" s="1"/>
    </row>
    <row r="190" spans="2:27" ht="15" customHeight="1">
      <c r="B190" s="51">
        <v>412108</v>
      </c>
      <c r="C190" s="51"/>
      <c r="D190" s="52" t="s">
        <v>200</v>
      </c>
      <c r="E190" s="53">
        <f t="shared" si="84"/>
        <v>891.0636976744186</v>
      </c>
      <c r="F190" s="54">
        <f t="shared" si="64"/>
        <v>0</v>
      </c>
      <c r="G190" s="55"/>
      <c r="H190" s="55"/>
      <c r="I190" s="55"/>
      <c r="J190" s="55"/>
      <c r="K190" s="55"/>
      <c r="L190" s="55"/>
      <c r="M190" s="55"/>
      <c r="N190" s="55"/>
      <c r="O190" s="56">
        <f t="shared" si="85"/>
        <v>0</v>
      </c>
      <c r="Q190" s="57">
        <f t="shared" si="86"/>
        <v>1270.5</v>
      </c>
      <c r="R190" s="73">
        <f t="shared" si="87"/>
        <v>1.4258239936335302</v>
      </c>
      <c r="W190" s="10">
        <v>1048.3102325581394</v>
      </c>
      <c r="X190" s="58">
        <v>1270.5</v>
      </c>
      <c r="Y190" s="1"/>
      <c r="Z190" s="1"/>
      <c r="AA190" s="1"/>
    </row>
    <row r="191" spans="2:27" ht="15" customHeight="1">
      <c r="B191" s="51">
        <v>412109</v>
      </c>
      <c r="C191" s="51"/>
      <c r="D191" s="52" t="s">
        <v>201</v>
      </c>
      <c r="E191" s="53">
        <f t="shared" si="84"/>
        <v>967.4405860465116</v>
      </c>
      <c r="F191" s="54">
        <f t="shared" si="64"/>
        <v>0</v>
      </c>
      <c r="G191" s="55"/>
      <c r="H191" s="55"/>
      <c r="I191" s="55"/>
      <c r="J191" s="55"/>
      <c r="K191" s="55"/>
      <c r="L191" s="55"/>
      <c r="M191" s="55"/>
      <c r="N191" s="55"/>
      <c r="O191" s="56">
        <f t="shared" si="85"/>
        <v>0</v>
      </c>
      <c r="Q191" s="57">
        <f t="shared" si="86"/>
        <v>1379.3999999999999</v>
      </c>
      <c r="R191" s="73">
        <f t="shared" si="87"/>
        <v>1.42582399363353</v>
      </c>
      <c r="W191" s="10">
        <v>1138.1653953488371</v>
      </c>
      <c r="X191" s="58">
        <v>1379.4</v>
      </c>
      <c r="Y191" s="1"/>
      <c r="Z191" s="1"/>
      <c r="AA191" s="1"/>
    </row>
    <row r="192" spans="2:27" ht="15" customHeight="1">
      <c r="B192" s="51">
        <v>412110</v>
      </c>
      <c r="C192" s="51"/>
      <c r="D192" s="52" t="s">
        <v>202</v>
      </c>
      <c r="E192" s="53">
        <f t="shared" si="84"/>
        <v>1077.7627581395348</v>
      </c>
      <c r="F192" s="54">
        <f t="shared" si="64"/>
        <v>0</v>
      </c>
      <c r="G192" s="55"/>
      <c r="H192" s="55"/>
      <c r="I192" s="55"/>
      <c r="J192" s="55"/>
      <c r="K192" s="55"/>
      <c r="L192" s="55"/>
      <c r="M192" s="55"/>
      <c r="N192" s="55"/>
      <c r="O192" s="56">
        <f t="shared" si="85"/>
        <v>0</v>
      </c>
      <c r="Q192" s="57">
        <f t="shared" si="86"/>
        <v>1536.7</v>
      </c>
      <c r="R192" s="73">
        <f t="shared" si="87"/>
        <v>1.4258239936335302</v>
      </c>
      <c r="W192" s="10">
        <v>1267.9561860465114</v>
      </c>
      <c r="X192" s="58">
        <v>1536.7</v>
      </c>
      <c r="Y192" s="1"/>
      <c r="Z192" s="1"/>
      <c r="AA192" s="1"/>
    </row>
    <row r="193" spans="2:27" ht="15" customHeight="1">
      <c r="B193" s="51">
        <v>412111</v>
      </c>
      <c r="C193" s="51"/>
      <c r="D193" s="52" t="s">
        <v>203</v>
      </c>
      <c r="E193" s="53">
        <f t="shared" si="84"/>
        <v>1183.8417697674417</v>
      </c>
      <c r="F193" s="54">
        <f t="shared" si="64"/>
        <v>0</v>
      </c>
      <c r="G193" s="55"/>
      <c r="H193" s="55"/>
      <c r="I193" s="55"/>
      <c r="J193" s="55"/>
      <c r="K193" s="55"/>
      <c r="L193" s="55"/>
      <c r="M193" s="55"/>
      <c r="N193" s="55"/>
      <c r="O193" s="56">
        <f t="shared" si="85"/>
        <v>0</v>
      </c>
      <c r="Q193" s="57">
        <f t="shared" si="86"/>
        <v>1687.95</v>
      </c>
      <c r="R193" s="73">
        <f t="shared" si="87"/>
        <v>1.4258239936335302</v>
      </c>
      <c r="W193" s="10">
        <v>1392.7550232558137</v>
      </c>
      <c r="X193" s="58">
        <v>1687.95</v>
      </c>
      <c r="Y193" s="1"/>
      <c r="Z193" s="1"/>
      <c r="AA193" s="1"/>
    </row>
    <row r="194" spans="2:27" ht="15" customHeight="1">
      <c r="B194" s="51">
        <v>412112</v>
      </c>
      <c r="C194" s="51"/>
      <c r="D194" s="52" t="s">
        <v>204</v>
      </c>
      <c r="E194" s="53">
        <f t="shared" si="84"/>
        <v>1315.3797441860463</v>
      </c>
      <c r="F194" s="54">
        <f t="shared" si="64"/>
        <v>0</v>
      </c>
      <c r="G194" s="55"/>
      <c r="H194" s="55"/>
      <c r="I194" s="55"/>
      <c r="J194" s="55"/>
      <c r="K194" s="55"/>
      <c r="L194" s="55"/>
      <c r="M194" s="55"/>
      <c r="N194" s="55"/>
      <c r="O194" s="56">
        <f t="shared" si="85"/>
        <v>0</v>
      </c>
      <c r="Q194" s="57">
        <f t="shared" si="86"/>
        <v>1875.5</v>
      </c>
      <c r="R194" s="73">
        <f t="shared" si="87"/>
        <v>1.4258239936335302</v>
      </c>
      <c r="W194" s="10">
        <v>1547.5055813953486</v>
      </c>
      <c r="X194" s="58">
        <v>1875.5</v>
      </c>
      <c r="Y194" s="1"/>
      <c r="Z194" s="1"/>
      <c r="AA194" s="1"/>
    </row>
    <row r="195" spans="2:27" ht="15" customHeight="1">
      <c r="B195" s="51">
        <v>412452</v>
      </c>
      <c r="C195" s="59" t="s">
        <v>17</v>
      </c>
      <c r="D195" s="52" t="s">
        <v>205</v>
      </c>
      <c r="E195" s="53">
        <f t="shared" si="84"/>
        <v>803.6651162790697</v>
      </c>
      <c r="F195" s="54">
        <f t="shared" si="64"/>
        <v>0</v>
      </c>
      <c r="G195" s="60"/>
      <c r="H195" s="60"/>
      <c r="I195" s="60"/>
      <c r="J195" s="60"/>
      <c r="K195" s="60"/>
      <c r="L195" s="60"/>
      <c r="M195" s="60"/>
      <c r="N195" s="60"/>
      <c r="O195" s="56">
        <f t="shared" si="85"/>
        <v>0</v>
      </c>
      <c r="Q195" s="57">
        <f t="shared" si="86"/>
        <v>1210</v>
      </c>
      <c r="R195" s="73">
        <f t="shared" si="87"/>
        <v>1.5056022408963587</v>
      </c>
      <c r="W195" s="10">
        <v>945.4883720930231</v>
      </c>
      <c r="X195" s="58">
        <v>1210</v>
      </c>
      <c r="Y195" s="1"/>
      <c r="Z195" s="1"/>
      <c r="AA195" s="1"/>
    </row>
    <row r="196" spans="2:27" ht="15" customHeight="1">
      <c r="B196" s="51">
        <v>412455</v>
      </c>
      <c r="C196" s="59" t="s">
        <v>17</v>
      </c>
      <c r="D196" s="52" t="s">
        <v>206</v>
      </c>
      <c r="E196" s="53">
        <f t="shared" si="84"/>
        <v>1004.5813953488371</v>
      </c>
      <c r="F196" s="54">
        <f t="shared" si="64"/>
        <v>0</v>
      </c>
      <c r="G196" s="60"/>
      <c r="H196" s="60"/>
      <c r="I196" s="60"/>
      <c r="J196" s="60"/>
      <c r="K196" s="60"/>
      <c r="L196" s="60"/>
      <c r="M196" s="60"/>
      <c r="N196" s="60"/>
      <c r="O196" s="56">
        <f t="shared" si="85"/>
        <v>0</v>
      </c>
      <c r="Q196" s="57">
        <f t="shared" si="86"/>
        <v>1512.5</v>
      </c>
      <c r="R196" s="73">
        <f t="shared" si="87"/>
        <v>1.5056022408963587</v>
      </c>
      <c r="W196" s="10">
        <v>1181.8604651162789</v>
      </c>
      <c r="X196" s="58">
        <v>1512.5</v>
      </c>
      <c r="Y196" s="1"/>
      <c r="Z196" s="1"/>
      <c r="AA196" s="1"/>
    </row>
    <row r="197" spans="2:27" ht="15" customHeight="1">
      <c r="B197" s="51">
        <v>412456</v>
      </c>
      <c r="C197" s="59" t="s">
        <v>17</v>
      </c>
      <c r="D197" s="52" t="s">
        <v>207</v>
      </c>
      <c r="E197" s="53">
        <f t="shared" si="84"/>
        <v>1205.4976744186044</v>
      </c>
      <c r="F197" s="54">
        <f t="shared" si="64"/>
        <v>0</v>
      </c>
      <c r="G197" s="60"/>
      <c r="H197" s="60"/>
      <c r="I197" s="60"/>
      <c r="J197" s="60"/>
      <c r="K197" s="60"/>
      <c r="L197" s="60"/>
      <c r="M197" s="60"/>
      <c r="N197" s="60"/>
      <c r="O197" s="56">
        <f t="shared" si="85"/>
        <v>0</v>
      </c>
      <c r="Q197" s="57">
        <f t="shared" si="86"/>
        <v>1815</v>
      </c>
      <c r="R197" s="73">
        <f t="shared" si="87"/>
        <v>1.5056022408963587</v>
      </c>
      <c r="W197" s="10">
        <v>1418.2325581395346</v>
      </c>
      <c r="X197" s="58">
        <v>1815</v>
      </c>
      <c r="Y197" s="1"/>
      <c r="Z197" s="1"/>
      <c r="AA197" s="1"/>
    </row>
    <row r="198" spans="2:27" ht="15" customHeight="1">
      <c r="B198" s="51">
        <v>412457</v>
      </c>
      <c r="C198" s="59" t="s">
        <v>17</v>
      </c>
      <c r="D198" s="52" t="s">
        <v>208</v>
      </c>
      <c r="E198" s="53">
        <f t="shared" si="84"/>
        <v>1406.4139534883718</v>
      </c>
      <c r="F198" s="54">
        <f t="shared" si="64"/>
        <v>0</v>
      </c>
      <c r="G198" s="60"/>
      <c r="H198" s="60"/>
      <c r="I198" s="60"/>
      <c r="J198" s="60"/>
      <c r="K198" s="60"/>
      <c r="L198" s="60"/>
      <c r="M198" s="60"/>
      <c r="N198" s="60"/>
      <c r="O198" s="56">
        <f t="shared" si="85"/>
        <v>0</v>
      </c>
      <c r="Q198" s="57">
        <f t="shared" si="86"/>
        <v>2117.5</v>
      </c>
      <c r="R198" s="73">
        <f t="shared" si="87"/>
        <v>1.5056022408963587</v>
      </c>
      <c r="W198" s="10">
        <v>1654.6046511627903</v>
      </c>
      <c r="X198" s="58">
        <v>2117.5</v>
      </c>
      <c r="Y198" s="1"/>
      <c r="Z198" s="1"/>
      <c r="AA198" s="1"/>
    </row>
    <row r="199" spans="2:27" ht="15" customHeight="1">
      <c r="B199" s="51">
        <v>412454</v>
      </c>
      <c r="C199" s="59" t="s">
        <v>17</v>
      </c>
      <c r="D199" s="52" t="s">
        <v>209</v>
      </c>
      <c r="E199" s="53">
        <f t="shared" si="84"/>
        <v>803.6651162790697</v>
      </c>
      <c r="F199" s="54">
        <f t="shared" si="64"/>
        <v>0</v>
      </c>
      <c r="G199" s="89"/>
      <c r="H199" s="89"/>
      <c r="I199" s="89"/>
      <c r="J199" s="89"/>
      <c r="K199" s="89"/>
      <c r="L199" s="89"/>
      <c r="M199" s="89"/>
      <c r="N199" s="89"/>
      <c r="O199" s="56">
        <f t="shared" si="85"/>
        <v>0</v>
      </c>
      <c r="Q199" s="57">
        <f t="shared" si="86"/>
        <v>1210</v>
      </c>
      <c r="R199" s="73">
        <f t="shared" si="87"/>
        <v>1.5056022408963587</v>
      </c>
      <c r="W199" s="10">
        <v>945.4883720930231</v>
      </c>
      <c r="X199" s="58">
        <v>1210</v>
      </c>
      <c r="Y199" s="1"/>
      <c r="Z199" s="1"/>
      <c r="AA199" s="1"/>
    </row>
    <row r="200" spans="2:27" ht="15" customHeight="1">
      <c r="B200" s="51">
        <v>412461</v>
      </c>
      <c r="C200" s="59" t="s">
        <v>17</v>
      </c>
      <c r="D200" s="52" t="s">
        <v>210</v>
      </c>
      <c r="E200" s="53">
        <f t="shared" si="84"/>
        <v>1004.5813953488371</v>
      </c>
      <c r="F200" s="54">
        <f t="shared" si="64"/>
        <v>0</v>
      </c>
      <c r="G200" s="89"/>
      <c r="H200" s="89"/>
      <c r="I200" s="89"/>
      <c r="J200" s="89"/>
      <c r="K200" s="89"/>
      <c r="L200" s="89"/>
      <c r="M200" s="89"/>
      <c r="N200" s="89"/>
      <c r="O200" s="56">
        <f t="shared" si="85"/>
        <v>0</v>
      </c>
      <c r="Q200" s="57">
        <f t="shared" si="86"/>
        <v>1512.5</v>
      </c>
      <c r="R200" s="73">
        <f t="shared" si="87"/>
        <v>1.5056022408963587</v>
      </c>
      <c r="W200" s="10">
        <v>1181.8604651162789</v>
      </c>
      <c r="X200" s="58">
        <v>1512.5</v>
      </c>
      <c r="Y200" s="1"/>
      <c r="Z200" s="1"/>
      <c r="AA200" s="1"/>
    </row>
    <row r="201" spans="2:27" ht="15" customHeight="1">
      <c r="B201" s="51">
        <v>412462</v>
      </c>
      <c r="C201" s="59" t="s">
        <v>17</v>
      </c>
      <c r="D201" s="52" t="s">
        <v>211</v>
      </c>
      <c r="E201" s="53">
        <f t="shared" si="84"/>
        <v>1205.4976744186044</v>
      </c>
      <c r="F201" s="54">
        <f t="shared" si="64"/>
        <v>0</v>
      </c>
      <c r="G201" s="89"/>
      <c r="H201" s="89"/>
      <c r="I201" s="89"/>
      <c r="J201" s="89"/>
      <c r="K201" s="89"/>
      <c r="L201" s="89"/>
      <c r="M201" s="89"/>
      <c r="N201" s="89"/>
      <c r="O201" s="56">
        <f t="shared" si="85"/>
        <v>0</v>
      </c>
      <c r="Q201" s="57">
        <f t="shared" si="86"/>
        <v>1815</v>
      </c>
      <c r="R201" s="73">
        <f t="shared" si="87"/>
        <v>1.5056022408963587</v>
      </c>
      <c r="W201" s="10">
        <v>1418.2325581395346</v>
      </c>
      <c r="X201" s="58">
        <v>1815</v>
      </c>
      <c r="Y201" s="1"/>
      <c r="Z201" s="1"/>
      <c r="AA201" s="1"/>
    </row>
    <row r="202" spans="2:27" ht="15" customHeight="1">
      <c r="B202" s="51">
        <v>412463</v>
      </c>
      <c r="C202" s="59" t="s">
        <v>17</v>
      </c>
      <c r="D202" s="52" t="s">
        <v>212</v>
      </c>
      <c r="E202" s="53">
        <f t="shared" si="84"/>
        <v>1406.4139534883718</v>
      </c>
      <c r="F202" s="54">
        <f t="shared" si="64"/>
        <v>0</v>
      </c>
      <c r="G202" s="89"/>
      <c r="H202" s="89"/>
      <c r="I202" s="89"/>
      <c r="J202" s="89"/>
      <c r="K202" s="89"/>
      <c r="L202" s="89"/>
      <c r="M202" s="89"/>
      <c r="N202" s="89"/>
      <c r="O202" s="56">
        <f t="shared" si="85"/>
        <v>0</v>
      </c>
      <c r="Q202" s="57">
        <f t="shared" si="86"/>
        <v>2117.5</v>
      </c>
      <c r="R202" s="73">
        <f t="shared" si="87"/>
        <v>1.5056022408963587</v>
      </c>
      <c r="W202" s="10">
        <v>1654.6046511627903</v>
      </c>
      <c r="X202" s="58">
        <v>2117.5</v>
      </c>
      <c r="Y202" s="1"/>
      <c r="Z202" s="1"/>
      <c r="AA202" s="1"/>
    </row>
    <row r="203" spans="2:27" ht="15" customHeight="1">
      <c r="B203" s="51">
        <v>412483</v>
      </c>
      <c r="C203" s="59" t="s">
        <v>17</v>
      </c>
      <c r="D203" s="52" t="s">
        <v>213</v>
      </c>
      <c r="E203" s="53">
        <f t="shared" si="84"/>
        <v>1004.5813953488371</v>
      </c>
      <c r="F203" s="54">
        <f t="shared" si="64"/>
        <v>0</v>
      </c>
      <c r="G203" s="100"/>
      <c r="H203" s="100"/>
      <c r="I203" s="100"/>
      <c r="J203" s="100"/>
      <c r="K203" s="100"/>
      <c r="L203" s="100"/>
      <c r="M203" s="100"/>
      <c r="N203" s="100"/>
      <c r="O203" s="56">
        <f t="shared" si="85"/>
        <v>0</v>
      </c>
      <c r="Q203" s="57">
        <f t="shared" si="86"/>
        <v>1512.5</v>
      </c>
      <c r="R203" s="73">
        <f t="shared" si="87"/>
        <v>1.5056022408963587</v>
      </c>
      <c r="W203" s="10">
        <v>1181.8604651162789</v>
      </c>
      <c r="X203" s="58">
        <v>1512.5</v>
      </c>
      <c r="Y203" s="1"/>
      <c r="Z203" s="1"/>
      <c r="AA203" s="1"/>
    </row>
    <row r="204" spans="2:27" ht="15" customHeight="1">
      <c r="B204" s="51">
        <v>412484</v>
      </c>
      <c r="C204" s="59" t="s">
        <v>17</v>
      </c>
      <c r="D204" s="52" t="s">
        <v>214</v>
      </c>
      <c r="E204" s="53">
        <f t="shared" si="84"/>
        <v>1205.4976744186044</v>
      </c>
      <c r="F204" s="54">
        <f t="shared" si="64"/>
        <v>0</v>
      </c>
      <c r="G204" s="100"/>
      <c r="H204" s="100"/>
      <c r="I204" s="100"/>
      <c r="J204" s="100"/>
      <c r="K204" s="100"/>
      <c r="L204" s="100"/>
      <c r="M204" s="100"/>
      <c r="N204" s="100"/>
      <c r="O204" s="56">
        <f t="shared" si="85"/>
        <v>0</v>
      </c>
      <c r="Q204" s="57">
        <f t="shared" si="86"/>
        <v>1815</v>
      </c>
      <c r="R204" s="73">
        <f t="shared" si="87"/>
        <v>1.5056022408963587</v>
      </c>
      <c r="W204" s="10">
        <v>1418.2325581395346</v>
      </c>
      <c r="X204" s="58">
        <v>1815</v>
      </c>
      <c r="Y204" s="1"/>
      <c r="Z204" s="1"/>
      <c r="AA204" s="1"/>
    </row>
    <row r="205" spans="2:27" ht="15" customHeight="1">
      <c r="B205" s="51">
        <v>412485</v>
      </c>
      <c r="C205" s="59" t="s">
        <v>17</v>
      </c>
      <c r="D205" s="52" t="s">
        <v>215</v>
      </c>
      <c r="E205" s="53">
        <f t="shared" si="84"/>
        <v>1406.4139534883718</v>
      </c>
      <c r="F205" s="54">
        <f t="shared" si="64"/>
        <v>0</v>
      </c>
      <c r="G205" s="100"/>
      <c r="H205" s="100"/>
      <c r="I205" s="100"/>
      <c r="J205" s="100"/>
      <c r="K205" s="100"/>
      <c r="L205" s="100"/>
      <c r="M205" s="100"/>
      <c r="N205" s="100"/>
      <c r="O205" s="56">
        <f t="shared" si="85"/>
        <v>0</v>
      </c>
      <c r="Q205" s="57">
        <f t="shared" si="86"/>
        <v>2117.5</v>
      </c>
      <c r="R205" s="73">
        <f t="shared" si="87"/>
        <v>1.5056022408963587</v>
      </c>
      <c r="W205" s="10">
        <v>1654.6046511627903</v>
      </c>
      <c r="X205" s="58">
        <v>2117.5</v>
      </c>
      <c r="Y205" s="1"/>
      <c r="Z205" s="1"/>
      <c r="AA205" s="1"/>
    </row>
    <row r="206" spans="2:27" ht="15.75" customHeight="1">
      <c r="B206" s="96" t="s">
        <v>178</v>
      </c>
      <c r="C206" s="96"/>
      <c r="D206" s="96" t="s">
        <v>216</v>
      </c>
      <c r="E206" s="97" t="s">
        <v>180</v>
      </c>
      <c r="F206" s="54">
        <f t="shared" si="64"/>
        <v>0</v>
      </c>
      <c r="G206" s="98" t="s">
        <v>181</v>
      </c>
      <c r="H206" s="98"/>
      <c r="I206" s="98"/>
      <c r="J206" s="98"/>
      <c r="K206" s="98"/>
      <c r="L206" s="98"/>
      <c r="M206" s="98"/>
      <c r="N206" s="98"/>
      <c r="O206" s="96" t="s">
        <v>182</v>
      </c>
      <c r="Q206" s="99"/>
      <c r="R206" s="99"/>
      <c r="W206" s="10" t="e">
        <f>#N/A</f>
        <v>#N/A</v>
      </c>
      <c r="X206" s="58" t="e">
        <f>#N/A</f>
        <v>#N/A</v>
      </c>
      <c r="Y206" s="1"/>
      <c r="Z206" s="1"/>
      <c r="AA206" s="1"/>
    </row>
    <row r="207" spans="2:27" ht="15" customHeight="1">
      <c r="B207" s="69"/>
      <c r="C207" s="70"/>
      <c r="D207" s="44"/>
      <c r="E207" s="71"/>
      <c r="F207" s="54">
        <f t="shared" si="64"/>
        <v>0</v>
      </c>
      <c r="G207" s="63"/>
      <c r="H207" s="64"/>
      <c r="I207" s="64"/>
      <c r="J207" s="64"/>
      <c r="K207" s="64"/>
      <c r="L207" s="64"/>
      <c r="M207" s="64"/>
      <c r="N207" s="64"/>
      <c r="O207" s="72"/>
      <c r="Q207" s="49"/>
      <c r="R207" s="71"/>
      <c r="W207" s="10">
        <v>1.21</v>
      </c>
      <c r="X207" s="58">
        <v>1.21</v>
      </c>
      <c r="Y207" s="1"/>
      <c r="Z207" s="1"/>
      <c r="AA207" s="1"/>
    </row>
    <row r="208" spans="2:27" ht="15" customHeight="1">
      <c r="B208" s="51">
        <v>412019</v>
      </c>
      <c r="C208" s="51"/>
      <c r="D208" s="52" t="s">
        <v>217</v>
      </c>
      <c r="E208" s="53">
        <f aca="true" t="shared" si="88" ref="E208:E221">(W208-W208*$E$5)</f>
        <v>503.84540697674413</v>
      </c>
      <c r="F208" s="54">
        <f t="shared" si="64"/>
        <v>0</v>
      </c>
      <c r="G208" s="101"/>
      <c r="H208" s="101"/>
      <c r="I208" s="101"/>
      <c r="J208" s="101"/>
      <c r="K208" s="101"/>
      <c r="L208" s="101"/>
      <c r="M208" s="101"/>
      <c r="N208" s="101"/>
      <c r="O208" s="56">
        <f aca="true" t="shared" si="89" ref="O208:O221">E208*F208</f>
        <v>0</v>
      </c>
      <c r="Q208" s="57">
        <f aca="true" t="shared" si="90" ref="Q208:Q221">X208</f>
        <v>665.5</v>
      </c>
      <c r="R208" s="73">
        <f aca="true" t="shared" si="91" ref="R208:R221">Q208/E208</f>
        <v>1.3208416525879283</v>
      </c>
      <c r="W208" s="10">
        <v>592.7593023255813</v>
      </c>
      <c r="X208" s="58">
        <v>665.5</v>
      </c>
      <c r="Y208" s="1"/>
      <c r="Z208" s="1"/>
      <c r="AA208" s="1"/>
    </row>
    <row r="209" spans="2:27" ht="15" customHeight="1">
      <c r="B209" s="51">
        <v>412020</v>
      </c>
      <c r="C209" s="51"/>
      <c r="D209" s="52" t="s">
        <v>218</v>
      </c>
      <c r="E209" s="53">
        <f t="shared" si="88"/>
        <v>338.95054651162786</v>
      </c>
      <c r="F209" s="54">
        <f>G209+I209+K209+M209</f>
        <v>0</v>
      </c>
      <c r="G209" s="102"/>
      <c r="H209" s="102"/>
      <c r="I209" s="103"/>
      <c r="J209" s="103"/>
      <c r="K209" s="104"/>
      <c r="L209" s="104"/>
      <c r="M209" s="75"/>
      <c r="N209" s="75"/>
      <c r="O209" s="105">
        <f t="shared" si="89"/>
        <v>0</v>
      </c>
      <c r="Q209" s="57">
        <f t="shared" si="90"/>
        <v>447.7</v>
      </c>
      <c r="R209" s="73">
        <f t="shared" si="91"/>
        <v>1.3208416525879283</v>
      </c>
      <c r="W209" s="10">
        <v>398.7653488372093</v>
      </c>
      <c r="X209" s="58">
        <v>447.7</v>
      </c>
      <c r="Y209" s="1"/>
      <c r="Z209" s="1"/>
      <c r="AA209" s="1"/>
    </row>
    <row r="210" spans="2:27" ht="15" customHeight="1">
      <c r="B210" s="51">
        <v>412033</v>
      </c>
      <c r="C210" s="51"/>
      <c r="D210" s="52" t="s">
        <v>219</v>
      </c>
      <c r="E210" s="53">
        <f t="shared" si="88"/>
        <v>523.3689680232558</v>
      </c>
      <c r="F210" s="54">
        <f aca="true" t="shared" si="92" ref="F210:F230">G210</f>
        <v>0</v>
      </c>
      <c r="G210" s="106"/>
      <c r="H210" s="106"/>
      <c r="I210" s="106"/>
      <c r="J210" s="106"/>
      <c r="K210" s="106"/>
      <c r="L210" s="106"/>
      <c r="M210" s="106"/>
      <c r="N210" s="106"/>
      <c r="O210" s="56">
        <f t="shared" si="89"/>
        <v>0</v>
      </c>
      <c r="Q210" s="57">
        <f t="shared" si="90"/>
        <v>756.25</v>
      </c>
      <c r="R210" s="73">
        <f t="shared" si="91"/>
        <v>1.4449653040307813</v>
      </c>
      <c r="W210" s="10">
        <v>615.7281976744185</v>
      </c>
      <c r="X210" s="58">
        <v>756.25</v>
      </c>
      <c r="Y210" s="1"/>
      <c r="Z210" s="1"/>
      <c r="AA210" s="1"/>
    </row>
    <row r="211" spans="2:27" ht="15" customHeight="1">
      <c r="B211" s="51">
        <v>412022</v>
      </c>
      <c r="C211" s="51"/>
      <c r="D211" s="52" t="s">
        <v>220</v>
      </c>
      <c r="E211" s="53">
        <f t="shared" si="88"/>
        <v>523.3689680232558</v>
      </c>
      <c r="F211" s="54">
        <f t="shared" si="92"/>
        <v>0</v>
      </c>
      <c r="G211" s="55"/>
      <c r="H211" s="55"/>
      <c r="I211" s="55"/>
      <c r="J211" s="55"/>
      <c r="K211" s="55"/>
      <c r="L211" s="55"/>
      <c r="M211" s="55"/>
      <c r="N211" s="55"/>
      <c r="O211" s="56">
        <f t="shared" si="89"/>
        <v>0</v>
      </c>
      <c r="Q211" s="57">
        <f t="shared" si="90"/>
        <v>756.25</v>
      </c>
      <c r="R211" s="73">
        <f t="shared" si="91"/>
        <v>1.4449653040307813</v>
      </c>
      <c r="W211" s="10">
        <v>615.7281976744185</v>
      </c>
      <c r="X211" s="58">
        <v>756.25</v>
      </c>
      <c r="Y211" s="1"/>
      <c r="Z211" s="1"/>
      <c r="AA211" s="1"/>
    </row>
    <row r="212" spans="2:27" ht="15" customHeight="1">
      <c r="B212" s="51">
        <v>412034</v>
      </c>
      <c r="C212" s="51"/>
      <c r="D212" s="52" t="s">
        <v>221</v>
      </c>
      <c r="E212" s="53">
        <f t="shared" si="88"/>
        <v>570.8000254854369</v>
      </c>
      <c r="F212" s="54">
        <f t="shared" si="92"/>
        <v>0</v>
      </c>
      <c r="G212" s="55"/>
      <c r="H212" s="55"/>
      <c r="I212" s="55"/>
      <c r="J212" s="55"/>
      <c r="K212" s="55"/>
      <c r="L212" s="55"/>
      <c r="M212" s="55"/>
      <c r="N212" s="55"/>
      <c r="O212" s="56">
        <f t="shared" si="89"/>
        <v>0</v>
      </c>
      <c r="Q212" s="57">
        <f t="shared" si="90"/>
        <v>828.85</v>
      </c>
      <c r="R212" s="73">
        <f t="shared" si="91"/>
        <v>1.452084728439009</v>
      </c>
      <c r="W212" s="10">
        <v>671.5294417475728</v>
      </c>
      <c r="X212" s="58">
        <v>828.85</v>
      </c>
      <c r="Y212" s="1"/>
      <c r="Z212" s="1"/>
      <c r="AA212" s="1"/>
    </row>
    <row r="213" spans="2:27" ht="15" customHeight="1">
      <c r="B213" s="51">
        <v>412023</v>
      </c>
      <c r="C213" s="51"/>
      <c r="D213" s="52" t="s">
        <v>222</v>
      </c>
      <c r="E213" s="53">
        <f t="shared" si="88"/>
        <v>578.76523375</v>
      </c>
      <c r="F213" s="54">
        <f t="shared" si="92"/>
        <v>0</v>
      </c>
      <c r="G213" s="55"/>
      <c r="H213" s="55"/>
      <c r="I213" s="55"/>
      <c r="J213" s="55"/>
      <c r="K213" s="55"/>
      <c r="L213" s="55"/>
      <c r="M213" s="55"/>
      <c r="N213" s="55"/>
      <c r="O213" s="56">
        <f t="shared" si="89"/>
        <v>0</v>
      </c>
      <c r="Q213" s="57">
        <f t="shared" si="90"/>
        <v>828.85</v>
      </c>
      <c r="R213" s="73">
        <f t="shared" si="91"/>
        <v>1.4321005334574488</v>
      </c>
      <c r="W213" s="10">
        <v>680.900275</v>
      </c>
      <c r="X213" s="58">
        <v>828.85</v>
      </c>
      <c r="Y213" s="1"/>
      <c r="Z213" s="1"/>
      <c r="AA213" s="1"/>
    </row>
    <row r="214" spans="2:27" ht="15" customHeight="1">
      <c r="B214" s="51">
        <v>412024</v>
      </c>
      <c r="C214" s="51"/>
      <c r="D214" s="52" t="s">
        <v>223</v>
      </c>
      <c r="E214" s="53">
        <f t="shared" si="88"/>
        <v>718.1758375000001</v>
      </c>
      <c r="F214" s="54">
        <f t="shared" si="92"/>
        <v>0</v>
      </c>
      <c r="G214" s="55"/>
      <c r="H214" s="55"/>
      <c r="I214" s="55"/>
      <c r="J214" s="55"/>
      <c r="K214" s="55"/>
      <c r="L214" s="55"/>
      <c r="M214" s="55"/>
      <c r="N214" s="55"/>
      <c r="O214" s="56">
        <f t="shared" si="89"/>
        <v>0</v>
      </c>
      <c r="Q214" s="57">
        <f t="shared" si="90"/>
        <v>1028.5</v>
      </c>
      <c r="R214" s="73">
        <f t="shared" si="91"/>
        <v>1.4321005334574486</v>
      </c>
      <c r="W214" s="10">
        <v>844.9127500000001</v>
      </c>
      <c r="X214" s="58">
        <v>1028.5</v>
      </c>
      <c r="Y214" s="1"/>
      <c r="Z214" s="1"/>
      <c r="AA214" s="1"/>
    </row>
    <row r="215" spans="2:27" ht="15" customHeight="1">
      <c r="B215" s="51">
        <v>412025</v>
      </c>
      <c r="C215" s="51"/>
      <c r="D215" s="52" t="s">
        <v>224</v>
      </c>
      <c r="E215" s="53">
        <f t="shared" si="88"/>
        <v>751.9723475</v>
      </c>
      <c r="F215" s="54">
        <f t="shared" si="92"/>
        <v>0</v>
      </c>
      <c r="G215" s="55"/>
      <c r="H215" s="55"/>
      <c r="I215" s="55"/>
      <c r="J215" s="55"/>
      <c r="K215" s="55"/>
      <c r="L215" s="55"/>
      <c r="M215" s="55"/>
      <c r="N215" s="55"/>
      <c r="O215" s="56">
        <f t="shared" si="89"/>
        <v>0</v>
      </c>
      <c r="Q215" s="57">
        <f t="shared" si="90"/>
        <v>1076.8999999999999</v>
      </c>
      <c r="R215" s="73">
        <f t="shared" si="91"/>
        <v>1.4321005334574486</v>
      </c>
      <c r="W215" s="10">
        <v>884.6733499999999</v>
      </c>
      <c r="X215" s="58">
        <v>1076.8999999999999</v>
      </c>
      <c r="Y215" s="1"/>
      <c r="Z215" s="1"/>
      <c r="AA215" s="1"/>
    </row>
    <row r="216" spans="2:27" ht="15" customHeight="1">
      <c r="B216" s="51">
        <v>412021</v>
      </c>
      <c r="C216" s="51"/>
      <c r="D216" s="52" t="s">
        <v>225</v>
      </c>
      <c r="E216" s="53">
        <f t="shared" si="88"/>
        <v>364.26480174418606</v>
      </c>
      <c r="F216" s="54">
        <f t="shared" si="92"/>
        <v>0</v>
      </c>
      <c r="G216" s="55"/>
      <c r="H216" s="55"/>
      <c r="I216" s="55"/>
      <c r="J216" s="55"/>
      <c r="K216" s="55"/>
      <c r="L216" s="55"/>
      <c r="M216" s="55"/>
      <c r="N216" s="55"/>
      <c r="O216" s="56">
        <f t="shared" si="89"/>
        <v>0</v>
      </c>
      <c r="Q216" s="57">
        <f t="shared" si="90"/>
        <v>526.35</v>
      </c>
      <c r="R216" s="73">
        <f t="shared" si="91"/>
        <v>1.444965304030781</v>
      </c>
      <c r="W216" s="10">
        <v>428.54682558139535</v>
      </c>
      <c r="X216" s="58">
        <v>526.35</v>
      </c>
      <c r="Y216" s="1"/>
      <c r="Z216" s="1"/>
      <c r="AA216" s="1"/>
    </row>
    <row r="217" spans="2:27" ht="15" customHeight="1">
      <c r="B217" s="51">
        <v>412036</v>
      </c>
      <c r="C217" s="51"/>
      <c r="D217" s="52" t="s">
        <v>226</v>
      </c>
      <c r="E217" s="53">
        <f t="shared" si="88"/>
        <v>1017.7930512820512</v>
      </c>
      <c r="F217" s="54">
        <f t="shared" si="92"/>
        <v>0</v>
      </c>
      <c r="G217" s="55"/>
      <c r="H217" s="55"/>
      <c r="I217" s="55"/>
      <c r="J217" s="55"/>
      <c r="K217" s="55"/>
      <c r="L217" s="55"/>
      <c r="M217" s="55"/>
      <c r="N217" s="55"/>
      <c r="O217" s="56">
        <f t="shared" si="89"/>
        <v>0</v>
      </c>
      <c r="Q217" s="57">
        <f t="shared" si="90"/>
        <v>1391.5</v>
      </c>
      <c r="R217" s="73">
        <f t="shared" si="91"/>
        <v>1.3671738063521</v>
      </c>
      <c r="W217" s="10">
        <v>1197.4035897435897</v>
      </c>
      <c r="X217" s="58">
        <v>1391.5</v>
      </c>
      <c r="Y217" s="1"/>
      <c r="Z217" s="1"/>
      <c r="AA217" s="1"/>
    </row>
    <row r="218" spans="2:24" s="1" customFormat="1" ht="15" customHeight="1">
      <c r="B218" s="51">
        <v>412037</v>
      </c>
      <c r="C218" s="51"/>
      <c r="D218" s="52" t="s">
        <v>227</v>
      </c>
      <c r="E218" s="53">
        <f t="shared" si="88"/>
        <v>2661.4751625000004</v>
      </c>
      <c r="F218" s="54">
        <f t="shared" si="92"/>
        <v>0</v>
      </c>
      <c r="G218" s="55"/>
      <c r="H218" s="55"/>
      <c r="I218" s="55"/>
      <c r="J218" s="55"/>
      <c r="K218" s="55"/>
      <c r="L218" s="55"/>
      <c r="M218" s="55"/>
      <c r="N218" s="55"/>
      <c r="O218" s="56">
        <f t="shared" si="89"/>
        <v>0</v>
      </c>
      <c r="Q218" s="57">
        <f t="shared" si="90"/>
        <v>3811.5</v>
      </c>
      <c r="R218" s="73">
        <f t="shared" si="91"/>
        <v>1.4321005334574486</v>
      </c>
      <c r="T218"/>
      <c r="U218" s="8"/>
      <c r="V218" s="5"/>
      <c r="W218" s="10">
        <v>3131.1472500000004</v>
      </c>
      <c r="X218" s="58">
        <v>3811.5</v>
      </c>
    </row>
    <row r="219" spans="2:28" ht="15" customHeight="1">
      <c r="B219" s="51">
        <v>412038</v>
      </c>
      <c r="C219" s="51"/>
      <c r="D219" s="52" t="s">
        <v>228</v>
      </c>
      <c r="E219" s="53">
        <f t="shared" si="88"/>
        <v>4478.037574999999</v>
      </c>
      <c r="F219" s="54">
        <f t="shared" si="92"/>
        <v>0</v>
      </c>
      <c r="G219" s="55"/>
      <c r="H219" s="55"/>
      <c r="I219" s="55"/>
      <c r="J219" s="55"/>
      <c r="K219" s="55"/>
      <c r="L219" s="55"/>
      <c r="M219" s="55"/>
      <c r="N219" s="55"/>
      <c r="O219" s="56">
        <f t="shared" si="89"/>
        <v>0</v>
      </c>
      <c r="Q219" s="57">
        <f t="shared" si="90"/>
        <v>6413</v>
      </c>
      <c r="R219" s="73">
        <f t="shared" si="91"/>
        <v>1.4321005334574488</v>
      </c>
      <c r="T219" s="17"/>
      <c r="U219" s="9"/>
      <c r="V219" s="5"/>
      <c r="W219" s="10">
        <v>5268.2795</v>
      </c>
      <c r="X219" s="58">
        <v>6413</v>
      </c>
      <c r="Y219" s="9"/>
      <c r="AB219" s="9"/>
    </row>
    <row r="220" spans="2:28" ht="15" customHeight="1">
      <c r="B220" s="51">
        <v>412203</v>
      </c>
      <c r="C220" s="51"/>
      <c r="D220" s="52" t="s">
        <v>229</v>
      </c>
      <c r="E220" s="53">
        <f t="shared" si="88"/>
        <v>2223.4734883720926</v>
      </c>
      <c r="F220" s="54">
        <f t="shared" si="92"/>
        <v>0</v>
      </c>
      <c r="G220" s="55"/>
      <c r="H220" s="55"/>
      <c r="I220" s="55"/>
      <c r="J220" s="55"/>
      <c r="K220" s="55"/>
      <c r="L220" s="55"/>
      <c r="M220" s="55"/>
      <c r="N220" s="55"/>
      <c r="O220" s="56">
        <f t="shared" si="89"/>
        <v>0</v>
      </c>
      <c r="Q220" s="57">
        <f t="shared" si="90"/>
        <v>3388</v>
      </c>
      <c r="R220" s="73">
        <f t="shared" si="91"/>
        <v>1.5237420269312547</v>
      </c>
      <c r="T220" s="17"/>
      <c r="U220" s="9"/>
      <c r="V220" s="5"/>
      <c r="W220" s="10">
        <v>2615.851162790697</v>
      </c>
      <c r="X220" s="58">
        <v>3388</v>
      </c>
      <c r="Y220" s="9"/>
      <c r="AB220" s="9"/>
    </row>
    <row r="221" spans="2:28" ht="15" customHeight="1">
      <c r="B221" s="51">
        <v>224001</v>
      </c>
      <c r="C221" s="51"/>
      <c r="D221" s="52" t="s">
        <v>230</v>
      </c>
      <c r="E221" s="53">
        <f t="shared" si="88"/>
        <v>502.35</v>
      </c>
      <c r="F221" s="54">
        <f t="shared" si="92"/>
        <v>0</v>
      </c>
      <c r="G221" s="55"/>
      <c r="H221" s="55"/>
      <c r="I221" s="55"/>
      <c r="J221" s="55"/>
      <c r="K221" s="55"/>
      <c r="L221" s="55"/>
      <c r="M221" s="55"/>
      <c r="N221" s="55"/>
      <c r="O221" s="56">
        <f t="shared" si="89"/>
        <v>0</v>
      </c>
      <c r="Q221" s="57">
        <f t="shared" si="90"/>
        <v>655</v>
      </c>
      <c r="R221" s="73">
        <f t="shared" si="91"/>
        <v>1.3038718025281177</v>
      </c>
      <c r="T221" s="17"/>
      <c r="U221" s="107"/>
      <c r="V221" s="5"/>
      <c r="W221" s="10">
        <v>591</v>
      </c>
      <c r="X221" s="58">
        <v>655</v>
      </c>
      <c r="Y221" s="9"/>
      <c r="AB221" s="9"/>
    </row>
    <row r="222" spans="2:28" ht="15" customHeight="1">
      <c r="B222" s="69"/>
      <c r="C222" s="70"/>
      <c r="D222" s="44" t="s">
        <v>231</v>
      </c>
      <c r="E222" s="71"/>
      <c r="F222" s="54">
        <f t="shared" si="92"/>
        <v>0</v>
      </c>
      <c r="G222" s="63"/>
      <c r="H222" s="64"/>
      <c r="I222" s="64"/>
      <c r="J222" s="64"/>
      <c r="K222" s="64"/>
      <c r="L222" s="64"/>
      <c r="M222" s="64"/>
      <c r="N222" s="64"/>
      <c r="O222" s="72"/>
      <c r="Q222" s="49"/>
      <c r="R222" s="71"/>
      <c r="T222" s="17"/>
      <c r="U222" s="9"/>
      <c r="V222" s="5"/>
      <c r="W222" s="10">
        <v>1.21</v>
      </c>
      <c r="X222" s="58">
        <v>1.21</v>
      </c>
      <c r="Y222" s="9"/>
      <c r="AB222" s="9"/>
    </row>
    <row r="223" spans="2:28" ht="15" customHeight="1">
      <c r="B223" s="51">
        <v>412026</v>
      </c>
      <c r="C223" s="51"/>
      <c r="D223" s="52" t="s">
        <v>232</v>
      </c>
      <c r="E223" s="53">
        <f aca="true" t="shared" si="93" ref="E223:E229">(W223-W223*$E$5)</f>
        <v>549.1932875</v>
      </c>
      <c r="F223" s="54">
        <f t="shared" si="92"/>
        <v>0</v>
      </c>
      <c r="G223" s="55"/>
      <c r="H223" s="55"/>
      <c r="I223" s="55"/>
      <c r="J223" s="55"/>
      <c r="K223" s="55"/>
      <c r="L223" s="55"/>
      <c r="M223" s="55"/>
      <c r="N223" s="55"/>
      <c r="O223" s="56">
        <f aca="true" t="shared" si="94" ref="O223:O229">E223*F223</f>
        <v>0</v>
      </c>
      <c r="Q223" s="57">
        <f aca="true" t="shared" si="95" ref="Q223:Q229">X223</f>
        <v>786.5</v>
      </c>
      <c r="R223" s="73">
        <f aca="true" t="shared" si="96" ref="R223:R229">Q223/E223</f>
        <v>1.4321005334574488</v>
      </c>
      <c r="T223" s="17"/>
      <c r="U223" s="9"/>
      <c r="V223" s="5"/>
      <c r="W223" s="10">
        <v>646.10975</v>
      </c>
      <c r="X223" s="58">
        <v>786.5</v>
      </c>
      <c r="Y223" s="9"/>
      <c r="AB223" s="9"/>
    </row>
    <row r="224" spans="2:28" ht="15" customHeight="1">
      <c r="B224" s="51">
        <v>412029</v>
      </c>
      <c r="C224" s="51"/>
      <c r="D224" s="52" t="s">
        <v>233</v>
      </c>
      <c r="E224" s="53">
        <f t="shared" si="93"/>
        <v>549.1932875</v>
      </c>
      <c r="F224" s="54">
        <f t="shared" si="92"/>
        <v>0</v>
      </c>
      <c r="G224" s="55"/>
      <c r="H224" s="55"/>
      <c r="I224" s="55"/>
      <c r="J224" s="55"/>
      <c r="K224" s="55"/>
      <c r="L224" s="55"/>
      <c r="M224" s="55"/>
      <c r="N224" s="55"/>
      <c r="O224" s="56">
        <f t="shared" si="94"/>
        <v>0</v>
      </c>
      <c r="Q224" s="57">
        <f t="shared" si="95"/>
        <v>786.5</v>
      </c>
      <c r="R224" s="73">
        <f t="shared" si="96"/>
        <v>1.4321005334574488</v>
      </c>
      <c r="T224" s="17"/>
      <c r="U224" s="9"/>
      <c r="V224" s="5"/>
      <c r="W224" s="10">
        <v>646.10975</v>
      </c>
      <c r="X224" s="58">
        <v>786.5</v>
      </c>
      <c r="Y224" s="9"/>
      <c r="AB224" s="9"/>
    </row>
    <row r="225" spans="2:24" s="1" customFormat="1" ht="15" customHeight="1">
      <c r="B225" s="51">
        <v>412030</v>
      </c>
      <c r="C225" s="51"/>
      <c r="D225" s="52" t="s">
        <v>234</v>
      </c>
      <c r="E225" s="53">
        <f t="shared" si="93"/>
        <v>549.1932875</v>
      </c>
      <c r="F225" s="54">
        <f t="shared" si="92"/>
        <v>0</v>
      </c>
      <c r="G225" s="55"/>
      <c r="H225" s="55"/>
      <c r="I225" s="55"/>
      <c r="J225" s="55"/>
      <c r="K225" s="55"/>
      <c r="L225" s="55"/>
      <c r="M225" s="55"/>
      <c r="N225" s="55"/>
      <c r="O225" s="56">
        <f t="shared" si="94"/>
        <v>0</v>
      </c>
      <c r="Q225" s="57">
        <f t="shared" si="95"/>
        <v>786.5</v>
      </c>
      <c r="R225" s="73">
        <f t="shared" si="96"/>
        <v>1.4321005334574488</v>
      </c>
      <c r="T225"/>
      <c r="U225" s="8"/>
      <c r="V225" s="5"/>
      <c r="W225" s="10">
        <v>646.10975</v>
      </c>
      <c r="X225" s="58">
        <v>786.5</v>
      </c>
    </row>
    <row r="226" spans="2:27" ht="15" customHeight="1">
      <c r="B226" s="51">
        <v>412031</v>
      </c>
      <c r="C226" s="51"/>
      <c r="D226" s="52" t="s">
        <v>235</v>
      </c>
      <c r="E226" s="53">
        <f t="shared" si="93"/>
        <v>532.2950325</v>
      </c>
      <c r="F226" s="54">
        <f t="shared" si="92"/>
        <v>0</v>
      </c>
      <c r="G226" s="55"/>
      <c r="H226" s="55"/>
      <c r="I226" s="55"/>
      <c r="J226" s="55"/>
      <c r="K226" s="55"/>
      <c r="L226" s="55"/>
      <c r="M226" s="55"/>
      <c r="N226" s="55"/>
      <c r="O226" s="56">
        <f t="shared" si="94"/>
        <v>0</v>
      </c>
      <c r="Q226" s="57">
        <f t="shared" si="95"/>
        <v>762.3</v>
      </c>
      <c r="R226" s="73">
        <f t="shared" si="96"/>
        <v>1.4321005334574486</v>
      </c>
      <c r="W226" s="10">
        <v>626.22945</v>
      </c>
      <c r="X226" s="58">
        <v>762.3</v>
      </c>
      <c r="Y226" s="1"/>
      <c r="Z226" s="1"/>
      <c r="AA226" s="1"/>
    </row>
    <row r="227" spans="2:27" ht="15" customHeight="1">
      <c r="B227" s="51">
        <v>412032</v>
      </c>
      <c r="C227" s="51"/>
      <c r="D227" s="52" t="s">
        <v>236</v>
      </c>
      <c r="E227" s="53">
        <f t="shared" si="93"/>
        <v>1056.1409375</v>
      </c>
      <c r="F227" s="54">
        <f t="shared" si="92"/>
        <v>0</v>
      </c>
      <c r="G227" s="55"/>
      <c r="H227" s="55"/>
      <c r="I227" s="55"/>
      <c r="J227" s="55"/>
      <c r="K227" s="55"/>
      <c r="L227" s="55"/>
      <c r="M227" s="55"/>
      <c r="N227" s="55"/>
      <c r="O227" s="56">
        <f t="shared" si="94"/>
        <v>0</v>
      </c>
      <c r="Q227" s="57">
        <f t="shared" si="95"/>
        <v>1512.5</v>
      </c>
      <c r="R227" s="73">
        <f t="shared" si="96"/>
        <v>1.4321005334574486</v>
      </c>
      <c r="W227" s="10">
        <v>1242.51875</v>
      </c>
      <c r="X227" s="58">
        <v>1512.5</v>
      </c>
      <c r="Y227" s="1"/>
      <c r="Z227" s="1"/>
      <c r="AA227" s="1"/>
    </row>
    <row r="228" spans="2:27" ht="15" customHeight="1">
      <c r="B228" s="50">
        <v>265900</v>
      </c>
      <c r="C228" s="51"/>
      <c r="D228" s="52" t="s">
        <v>237</v>
      </c>
      <c r="E228" s="53">
        <f t="shared" si="93"/>
        <v>457.4118421052631</v>
      </c>
      <c r="F228" s="54">
        <f t="shared" si="92"/>
        <v>0</v>
      </c>
      <c r="G228" s="108"/>
      <c r="H228" s="108"/>
      <c r="I228" s="108"/>
      <c r="J228" s="108"/>
      <c r="K228" s="108"/>
      <c r="L228" s="108"/>
      <c r="M228" s="108"/>
      <c r="N228" s="108"/>
      <c r="O228" s="56">
        <f t="shared" si="94"/>
        <v>0</v>
      </c>
      <c r="Q228" s="57">
        <f t="shared" si="95"/>
        <v>786.5</v>
      </c>
      <c r="R228" s="73">
        <f t="shared" si="96"/>
        <v>1.719457013574661</v>
      </c>
      <c r="W228" s="10">
        <v>538.1315789473683</v>
      </c>
      <c r="X228" s="58">
        <v>786.5</v>
      </c>
      <c r="Y228" s="1"/>
      <c r="Z228" s="1"/>
      <c r="AA228" s="1"/>
    </row>
    <row r="229" spans="2:27" ht="15" customHeight="1">
      <c r="B229" s="50">
        <v>265950</v>
      </c>
      <c r="C229" s="51"/>
      <c r="D229" s="52" t="s">
        <v>238</v>
      </c>
      <c r="E229" s="53">
        <f t="shared" si="93"/>
        <v>457.4118421052631</v>
      </c>
      <c r="F229" s="54">
        <f t="shared" si="92"/>
        <v>0</v>
      </c>
      <c r="G229" s="55"/>
      <c r="H229" s="55"/>
      <c r="I229" s="55"/>
      <c r="J229" s="55"/>
      <c r="K229" s="55"/>
      <c r="L229" s="55"/>
      <c r="M229" s="55"/>
      <c r="N229" s="55"/>
      <c r="O229" s="56">
        <f t="shared" si="94"/>
        <v>0</v>
      </c>
      <c r="Q229" s="57">
        <f t="shared" si="95"/>
        <v>786.5</v>
      </c>
      <c r="R229" s="73">
        <f t="shared" si="96"/>
        <v>1.719457013574661</v>
      </c>
      <c r="W229" s="10">
        <v>538.1315789473683</v>
      </c>
      <c r="X229" s="58">
        <v>786.5</v>
      </c>
      <c r="Y229" s="1"/>
      <c r="Z229" s="1"/>
      <c r="AA229" s="1"/>
    </row>
    <row r="230" spans="2:27" ht="15" customHeight="1">
      <c r="B230" s="69"/>
      <c r="C230" s="70"/>
      <c r="D230" s="44" t="s">
        <v>239</v>
      </c>
      <c r="E230" s="71"/>
      <c r="F230" s="54">
        <f t="shared" si="92"/>
        <v>0</v>
      </c>
      <c r="G230" s="63"/>
      <c r="H230" s="64"/>
      <c r="I230" s="64"/>
      <c r="J230" s="64"/>
      <c r="K230" s="64"/>
      <c r="L230" s="64"/>
      <c r="M230" s="64"/>
      <c r="N230" s="64"/>
      <c r="O230" s="72"/>
      <c r="Q230" s="49"/>
      <c r="R230" s="71"/>
      <c r="W230" s="10">
        <v>1.21</v>
      </c>
      <c r="X230" s="58">
        <v>1.21</v>
      </c>
      <c r="Y230" s="1"/>
      <c r="Z230" s="1"/>
      <c r="AA230" s="1"/>
    </row>
    <row r="231" spans="2:27" ht="15" customHeight="1">
      <c r="B231" s="51">
        <v>412055</v>
      </c>
      <c r="C231" s="59" t="s">
        <v>17</v>
      </c>
      <c r="D231" s="52" t="s">
        <v>240</v>
      </c>
      <c r="E231" s="53">
        <f aca="true" t="shared" si="97" ref="E231:E232">(W231-W231*$E$5)</f>
        <v>295.84852427184467</v>
      </c>
      <c r="F231" s="54">
        <f aca="true" t="shared" si="98" ref="F231:F232">SUM(G231:L231)</f>
        <v>0</v>
      </c>
      <c r="G231" s="109"/>
      <c r="H231" s="109"/>
      <c r="I231" s="110"/>
      <c r="J231" s="110"/>
      <c r="K231" s="111"/>
      <c r="L231" s="111"/>
      <c r="M231" s="68"/>
      <c r="N231" s="68"/>
      <c r="O231" s="56">
        <f aca="true" t="shared" si="99" ref="O231:O232">E231*F231</f>
        <v>0</v>
      </c>
      <c r="Q231" s="57">
        <f aca="true" t="shared" si="100" ref="Q231:Q232">X231</f>
        <v>435.59999999999997</v>
      </c>
      <c r="R231" s="73">
        <f aca="true" t="shared" si="101" ref="R231:R232">Q231/E231</f>
        <v>1.472375098277464</v>
      </c>
      <c r="W231" s="10">
        <v>348.0570873786408</v>
      </c>
      <c r="X231" s="58">
        <v>435.6</v>
      </c>
      <c r="Y231" s="1"/>
      <c r="Z231" s="1"/>
      <c r="AA231" s="1"/>
    </row>
    <row r="232" spans="2:27" ht="15" customHeight="1">
      <c r="B232" s="51">
        <v>412056</v>
      </c>
      <c r="C232" s="59" t="s">
        <v>17</v>
      </c>
      <c r="D232" s="52" t="s">
        <v>241</v>
      </c>
      <c r="E232" s="53">
        <f t="shared" si="97"/>
        <v>431.4457645631069</v>
      </c>
      <c r="F232" s="54">
        <f t="shared" si="98"/>
        <v>0</v>
      </c>
      <c r="G232" s="109"/>
      <c r="H232" s="109"/>
      <c r="I232" s="110"/>
      <c r="J232" s="110"/>
      <c r="K232" s="111"/>
      <c r="L232" s="111"/>
      <c r="M232" s="68"/>
      <c r="N232" s="68"/>
      <c r="O232" s="56">
        <f t="shared" si="99"/>
        <v>0</v>
      </c>
      <c r="Q232" s="57">
        <f t="shared" si="100"/>
        <v>635.25</v>
      </c>
      <c r="R232" s="73">
        <f t="shared" si="101"/>
        <v>1.4723750982774637</v>
      </c>
      <c r="W232" s="10">
        <v>507.58325242718456</v>
      </c>
      <c r="X232" s="58">
        <v>635.25</v>
      </c>
      <c r="Y232" s="1"/>
      <c r="Z232" s="1"/>
      <c r="AA232" s="1"/>
    </row>
    <row r="233" spans="2:27" ht="15.75" customHeight="1">
      <c r="B233" s="96" t="s">
        <v>178</v>
      </c>
      <c r="C233" s="96"/>
      <c r="D233" s="96" t="s">
        <v>242</v>
      </c>
      <c r="E233" s="97" t="s">
        <v>180</v>
      </c>
      <c r="F233" s="54">
        <f aca="true" t="shared" si="102" ref="F233:F257">G233</f>
        <v>0</v>
      </c>
      <c r="G233" s="98" t="s">
        <v>181</v>
      </c>
      <c r="H233" s="98"/>
      <c r="I233" s="98"/>
      <c r="J233" s="98"/>
      <c r="K233" s="98"/>
      <c r="L233" s="98"/>
      <c r="M233" s="98"/>
      <c r="N233" s="98"/>
      <c r="O233" s="96" t="s">
        <v>182</v>
      </c>
      <c r="Q233" s="99"/>
      <c r="R233" s="99"/>
      <c r="W233" s="10" t="e">
        <f>#N/A</f>
        <v>#N/A</v>
      </c>
      <c r="X233" s="58" t="e">
        <f>#N/A</f>
        <v>#N/A</v>
      </c>
      <c r="Y233" s="1"/>
      <c r="Z233" s="1"/>
      <c r="AA233" s="1"/>
    </row>
    <row r="234" spans="2:27" ht="15" customHeight="1">
      <c r="B234" s="50">
        <v>46001</v>
      </c>
      <c r="C234" s="51"/>
      <c r="D234" s="52" t="s">
        <v>243</v>
      </c>
      <c r="E234" s="53">
        <f aca="true" t="shared" si="103" ref="E234:E244">(W234-W234*$E$5)</f>
        <v>142.0088890317919</v>
      </c>
      <c r="F234" s="54">
        <f t="shared" si="102"/>
        <v>0</v>
      </c>
      <c r="G234" s="55"/>
      <c r="H234" s="55"/>
      <c r="I234" s="55"/>
      <c r="J234" s="55"/>
      <c r="K234" s="55"/>
      <c r="L234" s="55"/>
      <c r="M234" s="55"/>
      <c r="N234" s="55"/>
      <c r="O234" s="56">
        <f aca="true" t="shared" si="104" ref="O234:O244">E234*F234</f>
        <v>0</v>
      </c>
      <c r="Q234" s="57">
        <f aca="true" t="shared" si="105" ref="Q234:Q244">X234</f>
        <v>152.92585</v>
      </c>
      <c r="R234" s="73">
        <f aca="true" t="shared" si="106" ref="R234:R244">Q234/E234</f>
        <v>1.0768751945222532</v>
      </c>
      <c r="W234" s="10">
        <v>167.06928121387284</v>
      </c>
      <c r="X234" s="58">
        <v>152.92585</v>
      </c>
      <c r="Y234" s="1"/>
      <c r="Z234" s="1"/>
      <c r="AA234" s="1"/>
    </row>
    <row r="235" spans="2:27" ht="15" customHeight="1">
      <c r="B235" s="50">
        <v>46002</v>
      </c>
      <c r="C235" s="51"/>
      <c r="D235" s="52" t="s">
        <v>244</v>
      </c>
      <c r="E235" s="53">
        <f t="shared" si="103"/>
        <v>182.3182444898844</v>
      </c>
      <c r="F235" s="54">
        <f t="shared" si="102"/>
        <v>0</v>
      </c>
      <c r="G235" s="55"/>
      <c r="H235" s="55"/>
      <c r="I235" s="55"/>
      <c r="J235" s="55"/>
      <c r="K235" s="55"/>
      <c r="L235" s="55"/>
      <c r="M235" s="55"/>
      <c r="N235" s="55"/>
      <c r="O235" s="56">
        <f t="shared" si="104"/>
        <v>0</v>
      </c>
      <c r="Q235" s="57">
        <f t="shared" si="105"/>
        <v>196.333995</v>
      </c>
      <c r="R235" s="73">
        <f t="shared" si="106"/>
        <v>1.0768751945222532</v>
      </c>
      <c r="W235" s="10">
        <v>214.49205234104045</v>
      </c>
      <c r="X235" s="58">
        <v>196.333995</v>
      </c>
      <c r="Y235" s="1"/>
      <c r="Z235" s="1"/>
      <c r="AA235" s="1"/>
    </row>
    <row r="236" spans="2:27" ht="15" customHeight="1">
      <c r="B236" s="50">
        <v>361004</v>
      </c>
      <c r="C236" s="51"/>
      <c r="D236" s="52" t="s">
        <v>245</v>
      </c>
      <c r="E236" s="53">
        <f t="shared" si="103"/>
        <v>17.17586628488372</v>
      </c>
      <c r="F236" s="54">
        <f t="shared" si="102"/>
        <v>0</v>
      </c>
      <c r="G236" s="55"/>
      <c r="H236" s="55"/>
      <c r="I236" s="55"/>
      <c r="J236" s="55"/>
      <c r="K236" s="55"/>
      <c r="L236" s="55"/>
      <c r="M236" s="55"/>
      <c r="N236" s="55"/>
      <c r="O236" s="56">
        <f t="shared" si="104"/>
        <v>0</v>
      </c>
      <c r="Q236" s="57">
        <f t="shared" si="105"/>
        <v>26.653275</v>
      </c>
      <c r="R236" s="73">
        <f t="shared" si="106"/>
        <v>1.5517863587152654</v>
      </c>
      <c r="W236" s="10">
        <v>20.20690151162791</v>
      </c>
      <c r="X236" s="58">
        <v>26.653275</v>
      </c>
      <c r="Y236" s="1"/>
      <c r="Z236" s="1"/>
      <c r="AA236" s="1"/>
    </row>
    <row r="237" spans="2:27" ht="15" customHeight="1">
      <c r="B237" s="50">
        <v>361005</v>
      </c>
      <c r="C237" s="51"/>
      <c r="D237" s="52" t="s">
        <v>246</v>
      </c>
      <c r="E237" s="53">
        <f t="shared" si="103"/>
        <v>19.257789470930234</v>
      </c>
      <c r="F237" s="54">
        <f t="shared" si="102"/>
        <v>0</v>
      </c>
      <c r="G237" s="55"/>
      <c r="H237" s="55"/>
      <c r="I237" s="55"/>
      <c r="J237" s="55"/>
      <c r="K237" s="55"/>
      <c r="L237" s="55"/>
      <c r="M237" s="55"/>
      <c r="N237" s="55"/>
      <c r="O237" s="56">
        <f t="shared" si="104"/>
        <v>0</v>
      </c>
      <c r="Q237" s="57">
        <f t="shared" si="105"/>
        <v>29.883974999999996</v>
      </c>
      <c r="R237" s="73">
        <f t="shared" si="106"/>
        <v>1.551786358715265</v>
      </c>
      <c r="W237" s="10">
        <v>22.656222906976744</v>
      </c>
      <c r="X237" s="58">
        <v>29.883974999999996</v>
      </c>
      <c r="Y237" s="1"/>
      <c r="Z237" s="1"/>
      <c r="AA237" s="1"/>
    </row>
    <row r="238" spans="2:27" ht="15" customHeight="1">
      <c r="B238" s="50">
        <v>361007</v>
      </c>
      <c r="C238" s="51"/>
      <c r="D238" s="52" t="s">
        <v>247</v>
      </c>
      <c r="E238" s="53">
        <f t="shared" si="103"/>
        <v>12.28334679767442</v>
      </c>
      <c r="F238" s="54">
        <f t="shared" si="102"/>
        <v>0</v>
      </c>
      <c r="G238" s="55"/>
      <c r="H238" s="55"/>
      <c r="I238" s="55"/>
      <c r="J238" s="55"/>
      <c r="K238" s="55"/>
      <c r="L238" s="55"/>
      <c r="M238" s="55"/>
      <c r="N238" s="55"/>
      <c r="O238" s="56">
        <f t="shared" si="104"/>
        <v>0</v>
      </c>
      <c r="Q238" s="57">
        <f t="shared" si="105"/>
        <v>19.06113</v>
      </c>
      <c r="R238" s="73">
        <f t="shared" si="106"/>
        <v>1.551786358715265</v>
      </c>
      <c r="W238" s="10">
        <v>14.450996232558142</v>
      </c>
      <c r="X238" s="58">
        <v>19.06113</v>
      </c>
      <c r="Y238" s="1"/>
      <c r="Z238" s="1"/>
      <c r="AA238" s="1"/>
    </row>
    <row r="239" spans="2:27" ht="15" customHeight="1">
      <c r="B239" s="50">
        <v>361008</v>
      </c>
      <c r="C239" s="51"/>
      <c r="D239" s="52" t="s">
        <v>248</v>
      </c>
      <c r="E239" s="53">
        <f t="shared" si="103"/>
        <v>7.736748576480002</v>
      </c>
      <c r="F239" s="54">
        <f t="shared" si="102"/>
        <v>0</v>
      </c>
      <c r="G239" s="55"/>
      <c r="H239" s="55"/>
      <c r="I239" s="55"/>
      <c r="J239" s="55"/>
      <c r="K239" s="55"/>
      <c r="L239" s="55"/>
      <c r="M239" s="55"/>
      <c r="N239" s="55"/>
      <c r="O239" s="56">
        <f t="shared" si="104"/>
        <v>0</v>
      </c>
      <c r="Q239" s="57">
        <f t="shared" si="105"/>
        <v>12.190255109999999</v>
      </c>
      <c r="R239" s="73">
        <f t="shared" si="106"/>
        <v>1.5756302521008398</v>
      </c>
      <c r="W239" s="10">
        <v>9.102057148800002</v>
      </c>
      <c r="X239" s="58">
        <v>12.190255109999999</v>
      </c>
      <c r="Y239" s="1"/>
      <c r="Z239" s="1"/>
      <c r="AA239" s="1"/>
    </row>
    <row r="240" spans="2:27" ht="15" customHeight="1">
      <c r="B240" s="50">
        <v>361009</v>
      </c>
      <c r="C240" s="51"/>
      <c r="D240" s="52" t="s">
        <v>249</v>
      </c>
      <c r="E240" s="53">
        <f t="shared" si="103"/>
        <v>7.736748576480002</v>
      </c>
      <c r="F240" s="54">
        <f t="shared" si="102"/>
        <v>0</v>
      </c>
      <c r="G240" s="55"/>
      <c r="H240" s="55"/>
      <c r="I240" s="55"/>
      <c r="J240" s="55"/>
      <c r="K240" s="55"/>
      <c r="L240" s="55"/>
      <c r="M240" s="55"/>
      <c r="N240" s="55"/>
      <c r="O240" s="56">
        <f t="shared" si="104"/>
        <v>0</v>
      </c>
      <c r="Q240" s="57">
        <f t="shared" si="105"/>
        <v>12.190255109999999</v>
      </c>
      <c r="R240" s="73">
        <f t="shared" si="106"/>
        <v>1.5756302521008398</v>
      </c>
      <c r="W240" s="10">
        <v>9.102057148800002</v>
      </c>
      <c r="X240" s="58">
        <v>12.190255109999999</v>
      </c>
      <c r="Y240" s="1"/>
      <c r="Z240" s="1"/>
      <c r="AA240" s="1"/>
    </row>
    <row r="241" spans="2:27" ht="15" customHeight="1">
      <c r="B241" s="50">
        <v>265482</v>
      </c>
      <c r="C241" s="51"/>
      <c r="D241" s="52" t="s">
        <v>250</v>
      </c>
      <c r="E241" s="53">
        <f t="shared" si="103"/>
        <v>58.31495145631069</v>
      </c>
      <c r="F241" s="54">
        <f t="shared" si="102"/>
        <v>0</v>
      </c>
      <c r="G241" s="55"/>
      <c r="H241" s="55"/>
      <c r="I241" s="55"/>
      <c r="J241" s="55"/>
      <c r="K241" s="55"/>
      <c r="L241" s="55"/>
      <c r="M241" s="55"/>
      <c r="N241" s="55"/>
      <c r="O241" s="56">
        <f t="shared" si="104"/>
        <v>0</v>
      </c>
      <c r="Q241" s="57">
        <f t="shared" si="105"/>
        <v>88.33</v>
      </c>
      <c r="R241" s="73">
        <f t="shared" si="106"/>
        <v>1.514705882352941</v>
      </c>
      <c r="W241" s="10">
        <v>68.60582524271845</v>
      </c>
      <c r="X241" s="58">
        <v>88.33</v>
      </c>
      <c r="Y241" s="1"/>
      <c r="Z241" s="1"/>
      <c r="AA241" s="1"/>
    </row>
    <row r="242" spans="2:27" ht="15" customHeight="1">
      <c r="B242" s="50">
        <v>412211</v>
      </c>
      <c r="C242" s="51"/>
      <c r="D242" s="52" t="s">
        <v>251</v>
      </c>
      <c r="E242" s="53">
        <f t="shared" si="103"/>
        <v>393.0783488372092</v>
      </c>
      <c r="F242" s="54">
        <f t="shared" si="102"/>
        <v>0</v>
      </c>
      <c r="G242" s="55"/>
      <c r="H242" s="55"/>
      <c r="I242" s="55"/>
      <c r="J242" s="55"/>
      <c r="K242" s="55"/>
      <c r="L242" s="55"/>
      <c r="M242" s="55"/>
      <c r="N242" s="55"/>
      <c r="O242" s="56">
        <f t="shared" si="104"/>
        <v>0</v>
      </c>
      <c r="Q242" s="57">
        <f t="shared" si="105"/>
        <v>598.9499999999999</v>
      </c>
      <c r="R242" s="73">
        <f t="shared" si="106"/>
        <v>1.5237420269312547</v>
      </c>
      <c r="W242" s="10">
        <v>462.4451162790697</v>
      </c>
      <c r="X242" s="58">
        <v>598.9499999999999</v>
      </c>
      <c r="Y242" s="1"/>
      <c r="Z242" s="1"/>
      <c r="AA242" s="1"/>
    </row>
    <row r="243" spans="2:27" ht="15" customHeight="1">
      <c r="B243" s="50">
        <v>412212</v>
      </c>
      <c r="C243" s="51"/>
      <c r="D243" s="52" t="s">
        <v>252</v>
      </c>
      <c r="E243" s="53">
        <f t="shared" si="103"/>
        <v>492.34055813953483</v>
      </c>
      <c r="F243" s="54">
        <f t="shared" si="102"/>
        <v>0</v>
      </c>
      <c r="G243" s="55"/>
      <c r="H243" s="55"/>
      <c r="I243" s="55"/>
      <c r="J243" s="55"/>
      <c r="K243" s="55"/>
      <c r="L243" s="55"/>
      <c r="M243" s="55"/>
      <c r="N243" s="55"/>
      <c r="O243" s="56">
        <f t="shared" si="104"/>
        <v>0</v>
      </c>
      <c r="Q243" s="57">
        <f t="shared" si="105"/>
        <v>750.1999999999999</v>
      </c>
      <c r="R243" s="73">
        <f t="shared" si="106"/>
        <v>1.5237420269312545</v>
      </c>
      <c r="W243" s="10">
        <v>579.2241860465116</v>
      </c>
      <c r="X243" s="58">
        <v>750.2</v>
      </c>
      <c r="Y243" s="1"/>
      <c r="Z243" s="1"/>
      <c r="AA243" s="1"/>
    </row>
    <row r="244" spans="2:27" ht="15" customHeight="1">
      <c r="B244" s="50">
        <v>412214</v>
      </c>
      <c r="C244" s="51"/>
      <c r="D244" s="52" t="s">
        <v>253</v>
      </c>
      <c r="E244" s="53">
        <f t="shared" si="103"/>
        <v>246.17027906976742</v>
      </c>
      <c r="F244" s="54">
        <f t="shared" si="102"/>
        <v>0</v>
      </c>
      <c r="G244" s="95"/>
      <c r="H244" s="95"/>
      <c r="I244" s="95"/>
      <c r="J244" s="95"/>
      <c r="K244" s="95"/>
      <c r="L244" s="95"/>
      <c r="M244" s="95"/>
      <c r="N244" s="95"/>
      <c r="O244" s="56">
        <f t="shared" si="104"/>
        <v>0</v>
      </c>
      <c r="Q244" s="57">
        <f t="shared" si="105"/>
        <v>375.09999999999997</v>
      </c>
      <c r="R244" s="73">
        <f t="shared" si="106"/>
        <v>1.5237420269312545</v>
      </c>
      <c r="W244" s="10">
        <v>289.6120930232558</v>
      </c>
      <c r="X244" s="58">
        <v>375.1</v>
      </c>
      <c r="Y244" s="1"/>
      <c r="Z244" s="1"/>
      <c r="AA244" s="1"/>
    </row>
    <row r="245" spans="2:27" ht="15.75" customHeight="1">
      <c r="B245" s="112" t="s">
        <v>178</v>
      </c>
      <c r="C245" s="112"/>
      <c r="D245" s="96" t="s">
        <v>254</v>
      </c>
      <c r="E245" s="97" t="s">
        <v>180</v>
      </c>
      <c r="F245" s="54">
        <f t="shared" si="102"/>
        <v>0</v>
      </c>
      <c r="G245" s="98" t="s">
        <v>181</v>
      </c>
      <c r="H245" s="98"/>
      <c r="I245" s="98"/>
      <c r="J245" s="98"/>
      <c r="K245" s="98"/>
      <c r="L245" s="98"/>
      <c r="M245" s="98"/>
      <c r="N245" s="98"/>
      <c r="O245" s="96" t="s">
        <v>182</v>
      </c>
      <c r="Q245" s="99"/>
      <c r="R245" s="99"/>
      <c r="W245" s="10" t="e">
        <f>#N/A</f>
        <v>#N/A</v>
      </c>
      <c r="X245" s="58" t="e">
        <f>#N/A</f>
        <v>#N/A</v>
      </c>
      <c r="Y245" s="1"/>
      <c r="Z245" s="1"/>
      <c r="AA245" s="1"/>
    </row>
    <row r="246" spans="2:27" ht="15" customHeight="1">
      <c r="B246" s="69"/>
      <c r="C246" s="70"/>
      <c r="D246" s="44" t="s">
        <v>255</v>
      </c>
      <c r="E246" s="71"/>
      <c r="F246" s="54">
        <f t="shared" si="102"/>
        <v>0</v>
      </c>
      <c r="G246" s="63"/>
      <c r="H246" s="64"/>
      <c r="I246" s="64"/>
      <c r="J246" s="64"/>
      <c r="K246" s="64"/>
      <c r="L246" s="64"/>
      <c r="M246" s="64"/>
      <c r="N246" s="64"/>
      <c r="O246" s="72"/>
      <c r="Q246" s="49"/>
      <c r="R246" s="71"/>
      <c r="W246" s="10">
        <v>1.21</v>
      </c>
      <c r="X246" s="58">
        <v>1.21</v>
      </c>
      <c r="Y246" s="1"/>
      <c r="Z246" s="1"/>
      <c r="AA246" s="1"/>
    </row>
    <row r="247" spans="2:27" ht="15" customHeight="1">
      <c r="B247" s="50">
        <v>412572</v>
      </c>
      <c r="C247" s="51"/>
      <c r="D247" s="52" t="s">
        <v>256</v>
      </c>
      <c r="E247" s="53">
        <f aca="true" t="shared" si="107" ref="E247:E262">(W247-W247*$E$5)</f>
        <v>511.88445</v>
      </c>
      <c r="F247" s="54">
        <f t="shared" si="102"/>
        <v>0</v>
      </c>
      <c r="G247" s="55"/>
      <c r="H247" s="55"/>
      <c r="I247" s="55"/>
      <c r="J247" s="55"/>
      <c r="K247" s="55"/>
      <c r="L247" s="55"/>
      <c r="M247" s="55"/>
      <c r="N247" s="55"/>
      <c r="O247" s="56">
        <f aca="true" t="shared" si="108" ref="O247:O262">E247*F247</f>
        <v>0</v>
      </c>
      <c r="Q247" s="57">
        <f aca="true" t="shared" si="109" ref="Q247:Q262">X247</f>
        <v>762.3</v>
      </c>
      <c r="R247" s="73">
        <f aca="true" t="shared" si="110" ref="R247:R262">Q247/E247</f>
        <v>1.4892032762472076</v>
      </c>
      <c r="W247" s="10">
        <v>602.217</v>
      </c>
      <c r="X247" s="58">
        <v>762.3</v>
      </c>
      <c r="Y247" s="1"/>
      <c r="Z247" s="1"/>
      <c r="AA247" s="1"/>
    </row>
    <row r="248" spans="2:27" ht="15" customHeight="1">
      <c r="B248" s="50">
        <v>412573</v>
      </c>
      <c r="C248" s="51"/>
      <c r="D248" s="52" t="s">
        <v>257</v>
      </c>
      <c r="E248" s="53">
        <f t="shared" si="107"/>
        <v>511.88445</v>
      </c>
      <c r="F248" s="54">
        <f t="shared" si="102"/>
        <v>0</v>
      </c>
      <c r="G248" s="55"/>
      <c r="H248" s="55"/>
      <c r="I248" s="55"/>
      <c r="J248" s="55"/>
      <c r="K248" s="55"/>
      <c r="L248" s="55"/>
      <c r="M248" s="55"/>
      <c r="N248" s="55"/>
      <c r="O248" s="56">
        <f t="shared" si="108"/>
        <v>0</v>
      </c>
      <c r="Q248" s="57">
        <f t="shared" si="109"/>
        <v>762.3</v>
      </c>
      <c r="R248" s="73">
        <f t="shared" si="110"/>
        <v>1.4892032762472076</v>
      </c>
      <c r="W248" s="10">
        <v>602.217</v>
      </c>
      <c r="X248" s="58">
        <v>762.3</v>
      </c>
      <c r="Y248" s="1"/>
      <c r="Z248" s="1"/>
      <c r="AA248" s="1"/>
    </row>
    <row r="249" spans="2:27" ht="15" customHeight="1">
      <c r="B249" s="51">
        <v>412582</v>
      </c>
      <c r="C249" s="51"/>
      <c r="D249" s="52" t="s">
        <v>258</v>
      </c>
      <c r="E249" s="53">
        <f t="shared" si="107"/>
        <v>603.5142325581394</v>
      </c>
      <c r="F249" s="54">
        <f t="shared" si="102"/>
        <v>0</v>
      </c>
      <c r="G249" s="60"/>
      <c r="H249" s="60"/>
      <c r="I249" s="60"/>
      <c r="J249" s="60"/>
      <c r="K249" s="60"/>
      <c r="L249" s="60"/>
      <c r="M249" s="60"/>
      <c r="N249" s="60"/>
      <c r="O249" s="56">
        <f t="shared" si="108"/>
        <v>0</v>
      </c>
      <c r="Q249" s="52">
        <f t="shared" si="109"/>
        <v>919.6</v>
      </c>
      <c r="R249" s="73">
        <f t="shared" si="110"/>
        <v>1.523742026931255</v>
      </c>
      <c r="W249" s="10">
        <v>710.0167441860464</v>
      </c>
      <c r="X249" s="58">
        <v>919.6</v>
      </c>
      <c r="Y249" s="1"/>
      <c r="Z249" s="1"/>
      <c r="AA249" s="1"/>
    </row>
    <row r="250" spans="2:27" ht="15" customHeight="1">
      <c r="B250" s="51">
        <v>412583</v>
      </c>
      <c r="C250" s="51"/>
      <c r="D250" s="52" t="s">
        <v>259</v>
      </c>
      <c r="E250" s="53">
        <f t="shared" si="107"/>
        <v>603.5142325581394</v>
      </c>
      <c r="F250" s="54">
        <f t="shared" si="102"/>
        <v>0</v>
      </c>
      <c r="G250" s="60"/>
      <c r="H250" s="60"/>
      <c r="I250" s="60"/>
      <c r="J250" s="60"/>
      <c r="K250" s="60"/>
      <c r="L250" s="60"/>
      <c r="M250" s="60"/>
      <c r="N250" s="60"/>
      <c r="O250" s="56">
        <f t="shared" si="108"/>
        <v>0</v>
      </c>
      <c r="Q250" s="52">
        <f t="shared" si="109"/>
        <v>919.6</v>
      </c>
      <c r="R250" s="73">
        <f t="shared" si="110"/>
        <v>1.523742026931255</v>
      </c>
      <c r="W250" s="10">
        <v>710.0167441860464</v>
      </c>
      <c r="X250" s="58">
        <v>919.6</v>
      </c>
      <c r="Y250" s="1"/>
      <c r="Z250" s="1"/>
      <c r="AA250" s="1"/>
    </row>
    <row r="251" spans="2:27" ht="15" customHeight="1">
      <c r="B251" s="51">
        <v>412584</v>
      </c>
      <c r="C251" s="51"/>
      <c r="D251" s="52" t="s">
        <v>260</v>
      </c>
      <c r="E251" s="53">
        <f t="shared" si="107"/>
        <v>603.5142325581394</v>
      </c>
      <c r="F251" s="54">
        <f t="shared" si="102"/>
        <v>0</v>
      </c>
      <c r="G251" s="60"/>
      <c r="H251" s="60"/>
      <c r="I251" s="60"/>
      <c r="J251" s="60"/>
      <c r="K251" s="60"/>
      <c r="L251" s="60"/>
      <c r="M251" s="60"/>
      <c r="N251" s="60"/>
      <c r="O251" s="56">
        <f t="shared" si="108"/>
        <v>0</v>
      </c>
      <c r="Q251" s="52">
        <f t="shared" si="109"/>
        <v>919.6</v>
      </c>
      <c r="R251" s="73">
        <f t="shared" si="110"/>
        <v>1.523742026931255</v>
      </c>
      <c r="W251" s="10">
        <v>710.0167441860464</v>
      </c>
      <c r="X251" s="58">
        <v>919.6</v>
      </c>
      <c r="Y251" s="1"/>
      <c r="Z251" s="1"/>
      <c r="AA251" s="1"/>
    </row>
    <row r="252" spans="2:27" ht="15" customHeight="1">
      <c r="B252" s="51">
        <v>412585</v>
      </c>
      <c r="C252" s="51"/>
      <c r="D252" s="52" t="s">
        <v>261</v>
      </c>
      <c r="E252" s="53">
        <f t="shared" si="107"/>
        <v>603.5142325581394</v>
      </c>
      <c r="F252" s="54">
        <f t="shared" si="102"/>
        <v>0</v>
      </c>
      <c r="G252" s="113"/>
      <c r="H252" s="113"/>
      <c r="I252" s="113"/>
      <c r="J252" s="113"/>
      <c r="K252" s="113"/>
      <c r="L252" s="113"/>
      <c r="M252" s="113"/>
      <c r="N252" s="113"/>
      <c r="O252" s="56">
        <f t="shared" si="108"/>
        <v>0</v>
      </c>
      <c r="Q252" s="52">
        <f t="shared" si="109"/>
        <v>919.6</v>
      </c>
      <c r="R252" s="73">
        <f t="shared" si="110"/>
        <v>1.523742026931255</v>
      </c>
      <c r="W252" s="10">
        <v>710.0167441860464</v>
      </c>
      <c r="X252" s="58">
        <v>919.6</v>
      </c>
      <c r="Y252" s="1"/>
      <c r="Z252" s="1"/>
      <c r="AA252" s="1"/>
    </row>
    <row r="253" spans="2:27" ht="15" customHeight="1">
      <c r="B253" s="51">
        <v>412586</v>
      </c>
      <c r="C253" s="51"/>
      <c r="D253" s="52" t="s">
        <v>262</v>
      </c>
      <c r="E253" s="53">
        <f t="shared" si="107"/>
        <v>603.5142325581394</v>
      </c>
      <c r="F253" s="54">
        <f t="shared" si="102"/>
        <v>0</v>
      </c>
      <c r="G253" s="113"/>
      <c r="H253" s="113"/>
      <c r="I253" s="113"/>
      <c r="J253" s="113"/>
      <c r="K253" s="113"/>
      <c r="L253" s="113"/>
      <c r="M253" s="113"/>
      <c r="N253" s="113"/>
      <c r="O253" s="56">
        <f t="shared" si="108"/>
        <v>0</v>
      </c>
      <c r="Q253" s="52">
        <f t="shared" si="109"/>
        <v>919.6</v>
      </c>
      <c r="R253" s="73">
        <f t="shared" si="110"/>
        <v>1.523742026931255</v>
      </c>
      <c r="W253" s="10">
        <v>710.0167441860464</v>
      </c>
      <c r="X253" s="58">
        <v>919.6</v>
      </c>
      <c r="Y253" s="1"/>
      <c r="Z253" s="1"/>
      <c r="AA253" s="1"/>
    </row>
    <row r="254" spans="2:27" ht="15" customHeight="1">
      <c r="B254" s="51">
        <v>412587</v>
      </c>
      <c r="C254" s="51"/>
      <c r="D254" s="52" t="s">
        <v>263</v>
      </c>
      <c r="E254" s="53">
        <f t="shared" si="107"/>
        <v>603.5142325581394</v>
      </c>
      <c r="F254" s="54">
        <f t="shared" si="102"/>
        <v>0</v>
      </c>
      <c r="G254" s="113"/>
      <c r="H254" s="113"/>
      <c r="I254" s="113"/>
      <c r="J254" s="113"/>
      <c r="K254" s="113"/>
      <c r="L254" s="113"/>
      <c r="M254" s="113"/>
      <c r="N254" s="113"/>
      <c r="O254" s="56">
        <f t="shared" si="108"/>
        <v>0</v>
      </c>
      <c r="Q254" s="52">
        <f t="shared" si="109"/>
        <v>919.6</v>
      </c>
      <c r="R254" s="73">
        <f t="shared" si="110"/>
        <v>1.523742026931255</v>
      </c>
      <c r="W254" s="10">
        <v>710.0167441860464</v>
      </c>
      <c r="X254" s="58">
        <v>919.6</v>
      </c>
      <c r="Y254" s="1"/>
      <c r="Z254" s="1"/>
      <c r="AA254" s="1"/>
    </row>
    <row r="255" spans="2:27" ht="15" customHeight="1">
      <c r="B255" s="51">
        <v>412588</v>
      </c>
      <c r="C255" s="51"/>
      <c r="D255" s="52" t="s">
        <v>264</v>
      </c>
      <c r="E255" s="53">
        <f t="shared" si="107"/>
        <v>603.5142325581394</v>
      </c>
      <c r="F255" s="54">
        <f t="shared" si="102"/>
        <v>0</v>
      </c>
      <c r="G255" s="100"/>
      <c r="H255" s="100"/>
      <c r="I255" s="100"/>
      <c r="J255" s="100"/>
      <c r="K255" s="100"/>
      <c r="L255" s="100"/>
      <c r="M255" s="100"/>
      <c r="N255" s="100"/>
      <c r="O255" s="56">
        <f t="shared" si="108"/>
        <v>0</v>
      </c>
      <c r="Q255" s="52">
        <f t="shared" si="109"/>
        <v>919.6</v>
      </c>
      <c r="R255" s="73">
        <f t="shared" si="110"/>
        <v>1.523742026931255</v>
      </c>
      <c r="W255" s="10">
        <v>710.0167441860464</v>
      </c>
      <c r="X255" s="58">
        <v>919.6</v>
      </c>
      <c r="Y255" s="1"/>
      <c r="Z255" s="1"/>
      <c r="AA255" s="1"/>
    </row>
    <row r="256" spans="2:27" ht="15" customHeight="1">
      <c r="B256" s="51">
        <v>412589</v>
      </c>
      <c r="C256" s="51"/>
      <c r="D256" s="52" t="s">
        <v>265</v>
      </c>
      <c r="E256" s="53">
        <f t="shared" si="107"/>
        <v>603.5142325581394</v>
      </c>
      <c r="F256" s="54">
        <f t="shared" si="102"/>
        <v>0</v>
      </c>
      <c r="G256" s="100"/>
      <c r="H256" s="100"/>
      <c r="I256" s="100"/>
      <c r="J256" s="100"/>
      <c r="K256" s="100"/>
      <c r="L256" s="100"/>
      <c r="M256" s="100"/>
      <c r="N256" s="100"/>
      <c r="O256" s="56">
        <f t="shared" si="108"/>
        <v>0</v>
      </c>
      <c r="Q256" s="52">
        <f t="shared" si="109"/>
        <v>919.6</v>
      </c>
      <c r="R256" s="73">
        <f t="shared" si="110"/>
        <v>1.523742026931255</v>
      </c>
      <c r="W256" s="10">
        <v>710.0167441860464</v>
      </c>
      <c r="X256" s="58">
        <v>919.6</v>
      </c>
      <c r="Y256" s="1"/>
      <c r="Z256" s="1"/>
      <c r="AA256" s="1"/>
    </row>
    <row r="257" spans="2:27" ht="15" customHeight="1">
      <c r="B257" s="51">
        <v>412590</v>
      </c>
      <c r="C257" s="51"/>
      <c r="D257" s="52" t="s">
        <v>266</v>
      </c>
      <c r="E257" s="53">
        <f t="shared" si="107"/>
        <v>603.5142325581394</v>
      </c>
      <c r="F257" s="54">
        <f t="shared" si="102"/>
        <v>0</v>
      </c>
      <c r="G257" s="100"/>
      <c r="H257" s="100"/>
      <c r="I257" s="100"/>
      <c r="J257" s="100"/>
      <c r="K257" s="100"/>
      <c r="L257" s="100"/>
      <c r="M257" s="100"/>
      <c r="N257" s="100"/>
      <c r="O257" s="56">
        <f t="shared" si="108"/>
        <v>0</v>
      </c>
      <c r="Q257" s="52">
        <f t="shared" si="109"/>
        <v>919.6</v>
      </c>
      <c r="R257" s="73">
        <f t="shared" si="110"/>
        <v>1.523742026931255</v>
      </c>
      <c r="W257" s="10">
        <v>710.0167441860464</v>
      </c>
      <c r="X257" s="58">
        <v>919.6</v>
      </c>
      <c r="Y257" s="1"/>
      <c r="Z257" s="1"/>
      <c r="AA257" s="1"/>
    </row>
    <row r="258" spans="2:27" ht="15" customHeight="1">
      <c r="B258" s="50">
        <v>412568</v>
      </c>
      <c r="C258" s="51"/>
      <c r="D258" s="52" t="s">
        <v>267</v>
      </c>
      <c r="E258" s="53">
        <f t="shared" si="107"/>
        <v>635.2781395348836</v>
      </c>
      <c r="F258" s="54">
        <f aca="true" t="shared" si="111" ref="F258:F261">G258+I258+K258</f>
        <v>0</v>
      </c>
      <c r="G258" s="114"/>
      <c r="H258" s="114"/>
      <c r="I258" s="115"/>
      <c r="J258" s="115"/>
      <c r="K258" s="116"/>
      <c r="L258" s="116"/>
      <c r="M258" s="117"/>
      <c r="N258" s="117"/>
      <c r="O258" s="56">
        <f t="shared" si="108"/>
        <v>0</v>
      </c>
      <c r="Q258" s="57">
        <f t="shared" si="109"/>
        <v>968</v>
      </c>
      <c r="R258" s="73">
        <f t="shared" si="110"/>
        <v>1.5237420269312547</v>
      </c>
      <c r="W258" s="10">
        <v>747.3860465116278</v>
      </c>
      <c r="X258" s="58">
        <v>968</v>
      </c>
      <c r="Y258" s="1"/>
      <c r="Z258" s="1"/>
      <c r="AA258" s="1"/>
    </row>
    <row r="259" spans="2:27" ht="15" customHeight="1">
      <c r="B259" s="50">
        <v>412569</v>
      </c>
      <c r="C259" s="51"/>
      <c r="D259" s="52" t="s">
        <v>268</v>
      </c>
      <c r="E259" s="53">
        <f t="shared" si="107"/>
        <v>635.2781395348836</v>
      </c>
      <c r="F259" s="54">
        <f t="shared" si="111"/>
        <v>0</v>
      </c>
      <c r="G259" s="114"/>
      <c r="H259" s="114"/>
      <c r="I259" s="115"/>
      <c r="J259" s="115"/>
      <c r="K259" s="116"/>
      <c r="L259" s="116"/>
      <c r="M259" s="117"/>
      <c r="N259" s="117"/>
      <c r="O259" s="56">
        <f t="shared" si="108"/>
        <v>0</v>
      </c>
      <c r="Q259" s="57">
        <f t="shared" si="109"/>
        <v>968</v>
      </c>
      <c r="R259" s="73">
        <f t="shared" si="110"/>
        <v>1.5237420269312547</v>
      </c>
      <c r="W259" s="10">
        <v>747.3860465116278</v>
      </c>
      <c r="X259" s="58">
        <v>968</v>
      </c>
      <c r="Y259" s="1"/>
      <c r="Z259" s="1"/>
      <c r="AA259" s="1"/>
    </row>
    <row r="260" spans="2:27" ht="15" customHeight="1">
      <c r="B260" s="50">
        <v>412570</v>
      </c>
      <c r="C260" s="51"/>
      <c r="D260" s="52" t="s">
        <v>269</v>
      </c>
      <c r="E260" s="53">
        <f t="shared" si="107"/>
        <v>642.9320930232558</v>
      </c>
      <c r="F260" s="54">
        <f t="shared" si="111"/>
        <v>0</v>
      </c>
      <c r="G260" s="114"/>
      <c r="H260" s="114"/>
      <c r="I260" s="115"/>
      <c r="J260" s="115"/>
      <c r="K260" s="116"/>
      <c r="L260" s="116"/>
      <c r="M260" s="117"/>
      <c r="N260" s="117"/>
      <c r="O260" s="56">
        <f t="shared" si="108"/>
        <v>0</v>
      </c>
      <c r="Q260" s="57">
        <f t="shared" si="109"/>
        <v>968</v>
      </c>
      <c r="R260" s="73">
        <f t="shared" si="110"/>
        <v>1.5056022408963585</v>
      </c>
      <c r="W260" s="10">
        <v>756.3906976744186</v>
      </c>
      <c r="X260" s="58">
        <v>968</v>
      </c>
      <c r="Y260" s="1"/>
      <c r="Z260" s="1"/>
      <c r="AA260" s="1"/>
    </row>
    <row r="261" spans="2:27" ht="15" customHeight="1">
      <c r="B261" s="50">
        <v>412571</v>
      </c>
      <c r="C261" s="51"/>
      <c r="D261" s="52" t="s">
        <v>270</v>
      </c>
      <c r="E261" s="53">
        <f t="shared" si="107"/>
        <v>642.9320930232558</v>
      </c>
      <c r="F261" s="54">
        <f t="shared" si="111"/>
        <v>0</v>
      </c>
      <c r="G261" s="114"/>
      <c r="H261" s="114"/>
      <c r="I261" s="115"/>
      <c r="J261" s="115"/>
      <c r="K261" s="116"/>
      <c r="L261" s="116"/>
      <c r="M261" s="117"/>
      <c r="N261" s="117"/>
      <c r="O261" s="56">
        <f t="shared" si="108"/>
        <v>0</v>
      </c>
      <c r="Q261" s="57">
        <f t="shared" si="109"/>
        <v>968</v>
      </c>
      <c r="R261" s="73">
        <f t="shared" si="110"/>
        <v>1.5056022408963585</v>
      </c>
      <c r="W261" s="10">
        <v>756.3906976744186</v>
      </c>
      <c r="X261" s="58">
        <v>968</v>
      </c>
      <c r="Y261" s="1"/>
      <c r="Z261" s="1"/>
      <c r="AA261" s="1"/>
    </row>
    <row r="262" spans="2:27" ht="15" customHeight="1">
      <c r="B262" s="51">
        <v>412576</v>
      </c>
      <c r="C262" s="51"/>
      <c r="D262" s="52" t="s">
        <v>271</v>
      </c>
      <c r="E262" s="53">
        <f t="shared" si="107"/>
        <v>726.5993720930231</v>
      </c>
      <c r="F262" s="54">
        <f>G262</f>
        <v>0</v>
      </c>
      <c r="G262" s="55"/>
      <c r="H262" s="55"/>
      <c r="I262" s="55"/>
      <c r="J262" s="55"/>
      <c r="K262" s="55"/>
      <c r="L262" s="55"/>
      <c r="M262" s="55"/>
      <c r="N262" s="55"/>
      <c r="O262" s="56">
        <f t="shared" si="108"/>
        <v>0</v>
      </c>
      <c r="Q262" s="52">
        <f t="shared" si="109"/>
        <v>1107.1499999999999</v>
      </c>
      <c r="R262" s="73">
        <f t="shared" si="110"/>
        <v>1.5237420269312545</v>
      </c>
      <c r="W262" s="10">
        <v>854.8227906976742</v>
      </c>
      <c r="X262" s="58">
        <v>1107.1499999999999</v>
      </c>
      <c r="Y262" s="1"/>
      <c r="Z262" s="1"/>
      <c r="AA262" s="1"/>
    </row>
    <row r="263" spans="2:27" ht="15" customHeight="1">
      <c r="B263" s="69"/>
      <c r="C263" s="70"/>
      <c r="D263" s="44" t="s">
        <v>272</v>
      </c>
      <c r="E263" s="71"/>
      <c r="F263" s="54"/>
      <c r="G263" s="80"/>
      <c r="H263" s="81"/>
      <c r="I263" s="81"/>
      <c r="J263" s="81"/>
      <c r="K263" s="81"/>
      <c r="L263" s="81"/>
      <c r="M263" s="81"/>
      <c r="N263" s="82"/>
      <c r="O263" s="56"/>
      <c r="Q263" s="52"/>
      <c r="R263" s="73"/>
      <c r="W263" s="10">
        <v>1.21</v>
      </c>
      <c r="X263" s="58">
        <v>1.21</v>
      </c>
      <c r="Y263" s="1"/>
      <c r="Z263" s="1"/>
      <c r="AA263" s="1"/>
    </row>
    <row r="264" spans="2:27" ht="15" customHeight="1">
      <c r="B264" s="51">
        <v>412811</v>
      </c>
      <c r="C264" s="51"/>
      <c r="D264" s="52" t="s">
        <v>273</v>
      </c>
      <c r="E264" s="53">
        <f aca="true" t="shared" si="112" ref="E264:E278">(W264-W264*$E$5)</f>
        <v>490.23572093023256</v>
      </c>
      <c r="F264" s="54">
        <f>+G264+I264+K264</f>
        <v>0</v>
      </c>
      <c r="G264" s="114"/>
      <c r="H264" s="114"/>
      <c r="I264" s="115"/>
      <c r="J264" s="115"/>
      <c r="K264" s="118"/>
      <c r="L264" s="118"/>
      <c r="M264" s="117"/>
      <c r="N264" s="117"/>
      <c r="O264" s="56">
        <f aca="true" t="shared" si="113" ref="O264:O278">E264*F264</f>
        <v>0</v>
      </c>
      <c r="Q264" s="52">
        <f aca="true" t="shared" si="114" ref="Q264:Q278">X264</f>
        <v>738.1</v>
      </c>
      <c r="R264" s="73">
        <f aca="true" t="shared" si="115" ref="R264:R278">Q264/E264</f>
        <v>1.5056022408963585</v>
      </c>
      <c r="W264" s="10">
        <v>576.7479069767442</v>
      </c>
      <c r="X264" s="58">
        <v>738.1</v>
      </c>
      <c r="Y264" s="1"/>
      <c r="Z264" s="1"/>
      <c r="AA264" s="1"/>
    </row>
    <row r="265" spans="2:27" ht="15" customHeight="1">
      <c r="B265" s="50">
        <v>412577</v>
      </c>
      <c r="C265" s="51"/>
      <c r="D265" s="52" t="s">
        <v>274</v>
      </c>
      <c r="E265" s="53">
        <f t="shared" si="112"/>
        <v>1096.89525</v>
      </c>
      <c r="F265" s="54">
        <f aca="true" t="shared" si="116" ref="F265:F278">G265+K265</f>
        <v>0</v>
      </c>
      <c r="G265" s="119"/>
      <c r="H265" s="119"/>
      <c r="I265" s="119"/>
      <c r="J265" s="119"/>
      <c r="K265" s="120"/>
      <c r="L265" s="120"/>
      <c r="M265" s="120"/>
      <c r="N265" s="120"/>
      <c r="O265" s="56">
        <f t="shared" si="113"/>
        <v>0</v>
      </c>
      <c r="Q265" s="52">
        <f t="shared" si="114"/>
        <v>1633.5</v>
      </c>
      <c r="R265" s="73">
        <f t="shared" si="115"/>
        <v>1.4892032762472076</v>
      </c>
      <c r="W265" s="10">
        <v>1290.465</v>
      </c>
      <c r="X265" s="58">
        <v>1633.5</v>
      </c>
      <c r="Y265" s="1"/>
      <c r="Z265" s="1"/>
      <c r="AA265" s="1"/>
    </row>
    <row r="266" spans="2:27" ht="15" customHeight="1">
      <c r="B266" s="51">
        <v>383230</v>
      </c>
      <c r="C266" s="59" t="s">
        <v>17</v>
      </c>
      <c r="D266" s="52" t="s">
        <v>275</v>
      </c>
      <c r="E266" s="53">
        <f t="shared" si="112"/>
        <v>1016.4450232558139</v>
      </c>
      <c r="F266" s="54">
        <f t="shared" si="116"/>
        <v>0</v>
      </c>
      <c r="G266" s="55"/>
      <c r="H266" s="55"/>
      <c r="I266" s="55"/>
      <c r="J266" s="55"/>
      <c r="K266" s="55"/>
      <c r="L266" s="55"/>
      <c r="M266" s="55"/>
      <c r="N266" s="55"/>
      <c r="O266" s="56">
        <f t="shared" si="113"/>
        <v>0</v>
      </c>
      <c r="Q266" s="52">
        <f t="shared" si="114"/>
        <v>1548.8</v>
      </c>
      <c r="R266" s="73">
        <f t="shared" si="115"/>
        <v>1.5237420269312545</v>
      </c>
      <c r="W266" s="10">
        <v>1195.8176744186046</v>
      </c>
      <c r="X266" s="58">
        <v>1548.8</v>
      </c>
      <c r="Y266" s="1"/>
      <c r="Z266" s="1"/>
      <c r="AA266" s="1"/>
    </row>
    <row r="267" spans="2:27" ht="15" customHeight="1">
      <c r="B267" s="51">
        <v>412655</v>
      </c>
      <c r="C267" s="51"/>
      <c r="D267" s="52" t="s">
        <v>276</v>
      </c>
      <c r="E267" s="53">
        <f t="shared" si="112"/>
        <v>1091.8843023255813</v>
      </c>
      <c r="F267" s="54">
        <f t="shared" si="116"/>
        <v>0</v>
      </c>
      <c r="G267" s="119"/>
      <c r="H267" s="119"/>
      <c r="I267" s="119"/>
      <c r="J267" s="119"/>
      <c r="K267" s="120"/>
      <c r="L267" s="120"/>
      <c r="M267" s="120"/>
      <c r="N267" s="120"/>
      <c r="O267" s="56">
        <f t="shared" si="113"/>
        <v>0</v>
      </c>
      <c r="Q267" s="52">
        <f t="shared" si="114"/>
        <v>1663.75</v>
      </c>
      <c r="R267" s="73">
        <f t="shared" si="115"/>
        <v>1.5237420269312545</v>
      </c>
      <c r="W267" s="10">
        <v>1284.5697674418602</v>
      </c>
      <c r="X267" s="58">
        <v>1663.75</v>
      </c>
      <c r="Y267" s="1"/>
      <c r="Z267" s="1"/>
      <c r="AA267" s="1"/>
    </row>
    <row r="268" spans="2:27" ht="15" customHeight="1">
      <c r="B268" s="51">
        <v>412656</v>
      </c>
      <c r="C268" s="51"/>
      <c r="D268" s="52" t="s">
        <v>277</v>
      </c>
      <c r="E268" s="53">
        <f t="shared" si="112"/>
        <v>1110.9426465116276</v>
      </c>
      <c r="F268" s="54">
        <f t="shared" si="116"/>
        <v>0</v>
      </c>
      <c r="G268" s="119"/>
      <c r="H268" s="119"/>
      <c r="I268" s="119"/>
      <c r="J268" s="119"/>
      <c r="K268" s="120"/>
      <c r="L268" s="120"/>
      <c r="M268" s="120"/>
      <c r="N268" s="120"/>
      <c r="O268" s="56">
        <f t="shared" si="113"/>
        <v>0</v>
      </c>
      <c r="Q268" s="52">
        <f t="shared" si="114"/>
        <v>1692.79</v>
      </c>
      <c r="R268" s="73">
        <f t="shared" si="115"/>
        <v>1.523742026931255</v>
      </c>
      <c r="W268" s="10">
        <v>1306.991348837209</v>
      </c>
      <c r="X268" s="58">
        <v>1692.79</v>
      </c>
      <c r="Y268" s="1"/>
      <c r="Z268" s="1"/>
      <c r="AA268" s="1"/>
    </row>
    <row r="269" spans="2:27" ht="15" customHeight="1">
      <c r="B269" s="51">
        <v>412651</v>
      </c>
      <c r="C269" s="51"/>
      <c r="D269" s="52" t="s">
        <v>278</v>
      </c>
      <c r="E269" s="53">
        <f t="shared" si="112"/>
        <v>1111.7367441860463</v>
      </c>
      <c r="F269" s="54">
        <f t="shared" si="116"/>
        <v>0</v>
      </c>
      <c r="G269" s="119"/>
      <c r="H269" s="119"/>
      <c r="I269" s="119"/>
      <c r="J269" s="119"/>
      <c r="K269" s="120"/>
      <c r="L269" s="120"/>
      <c r="M269" s="120"/>
      <c r="N269" s="120"/>
      <c r="O269" s="56">
        <f t="shared" si="113"/>
        <v>0</v>
      </c>
      <c r="Q269" s="52">
        <f t="shared" si="114"/>
        <v>1694</v>
      </c>
      <c r="R269" s="73">
        <f t="shared" si="115"/>
        <v>1.5237420269312547</v>
      </c>
      <c r="W269" s="10">
        <v>1307.9255813953484</v>
      </c>
      <c r="X269" s="58">
        <v>1694</v>
      </c>
      <c r="Y269" s="1"/>
      <c r="Z269" s="1"/>
      <c r="AA269" s="1"/>
    </row>
    <row r="270" spans="2:27" ht="15" customHeight="1">
      <c r="B270" s="51">
        <v>412652</v>
      </c>
      <c r="C270" s="51"/>
      <c r="D270" s="52" t="s">
        <v>279</v>
      </c>
      <c r="E270" s="53">
        <f t="shared" si="112"/>
        <v>1111.7367441860463</v>
      </c>
      <c r="F270" s="54">
        <f t="shared" si="116"/>
        <v>0</v>
      </c>
      <c r="G270" s="119"/>
      <c r="H270" s="119"/>
      <c r="I270" s="119"/>
      <c r="J270" s="119"/>
      <c r="K270" s="120"/>
      <c r="L270" s="120"/>
      <c r="M270" s="120"/>
      <c r="N270" s="120"/>
      <c r="O270" s="56">
        <f t="shared" si="113"/>
        <v>0</v>
      </c>
      <c r="Q270" s="52">
        <f t="shared" si="114"/>
        <v>1694</v>
      </c>
      <c r="R270" s="73">
        <f t="shared" si="115"/>
        <v>1.5237420269312547</v>
      </c>
      <c r="W270" s="10">
        <v>1307.9255813953484</v>
      </c>
      <c r="X270" s="58">
        <v>1694</v>
      </c>
      <c r="Y270" s="1"/>
      <c r="Z270" s="1"/>
      <c r="AA270" s="1"/>
    </row>
    <row r="271" spans="2:27" ht="15" customHeight="1">
      <c r="B271" s="51">
        <v>412653</v>
      </c>
      <c r="C271" s="51"/>
      <c r="D271" s="52" t="s">
        <v>280</v>
      </c>
      <c r="E271" s="53">
        <f t="shared" si="112"/>
        <v>1167.3235813953486</v>
      </c>
      <c r="F271" s="54">
        <f t="shared" si="116"/>
        <v>0</v>
      </c>
      <c r="G271" s="119"/>
      <c r="H271" s="119"/>
      <c r="I271" s="119"/>
      <c r="J271" s="119"/>
      <c r="K271" s="120"/>
      <c r="L271" s="120"/>
      <c r="M271" s="120"/>
      <c r="N271" s="120"/>
      <c r="O271" s="56">
        <f t="shared" si="113"/>
        <v>0</v>
      </c>
      <c r="Q271" s="52">
        <f t="shared" si="114"/>
        <v>1778.7</v>
      </c>
      <c r="R271" s="73">
        <f t="shared" si="115"/>
        <v>1.5237420269312547</v>
      </c>
      <c r="W271" s="10">
        <v>1373.321860465116</v>
      </c>
      <c r="X271" s="58">
        <v>1778.7</v>
      </c>
      <c r="Y271" s="1"/>
      <c r="Z271" s="1"/>
      <c r="AA271" s="1"/>
    </row>
    <row r="272" spans="2:27" ht="15" customHeight="1">
      <c r="B272" s="51">
        <v>412654</v>
      </c>
      <c r="C272" s="51"/>
      <c r="D272" s="52" t="s">
        <v>281</v>
      </c>
      <c r="E272" s="53">
        <f t="shared" si="112"/>
        <v>1167.3235813953486</v>
      </c>
      <c r="F272" s="54">
        <f t="shared" si="116"/>
        <v>0</v>
      </c>
      <c r="G272" s="119"/>
      <c r="H272" s="119"/>
      <c r="I272" s="119"/>
      <c r="J272" s="119"/>
      <c r="K272" s="120"/>
      <c r="L272" s="120"/>
      <c r="M272" s="120"/>
      <c r="N272" s="120"/>
      <c r="O272" s="56">
        <f t="shared" si="113"/>
        <v>0</v>
      </c>
      <c r="Q272" s="52">
        <f t="shared" si="114"/>
        <v>1778.7</v>
      </c>
      <c r="R272" s="73">
        <f t="shared" si="115"/>
        <v>1.5237420269312547</v>
      </c>
      <c r="W272" s="10">
        <v>1373.321860465116</v>
      </c>
      <c r="X272" s="58">
        <v>1778.7</v>
      </c>
      <c r="Y272" s="1"/>
      <c r="Z272" s="1"/>
      <c r="AA272" s="1"/>
    </row>
    <row r="273" spans="2:27" ht="15" customHeight="1">
      <c r="B273" s="51">
        <v>412658</v>
      </c>
      <c r="C273" s="51"/>
      <c r="D273" s="52" t="s">
        <v>282</v>
      </c>
      <c r="E273" s="53">
        <f t="shared" si="112"/>
        <v>1111.7367441860463</v>
      </c>
      <c r="F273" s="54">
        <f t="shared" si="116"/>
        <v>0</v>
      </c>
      <c r="G273" s="119"/>
      <c r="H273" s="119"/>
      <c r="I273" s="119"/>
      <c r="J273" s="119"/>
      <c r="K273" s="120"/>
      <c r="L273" s="120"/>
      <c r="M273" s="120"/>
      <c r="N273" s="120"/>
      <c r="O273" s="56">
        <f t="shared" si="113"/>
        <v>0</v>
      </c>
      <c r="Q273" s="52">
        <f t="shared" si="114"/>
        <v>1694</v>
      </c>
      <c r="R273" s="73">
        <f t="shared" si="115"/>
        <v>1.5237420269312547</v>
      </c>
      <c r="W273" s="10">
        <v>1307.9255813953484</v>
      </c>
      <c r="X273" s="58">
        <v>1694</v>
      </c>
      <c r="Y273" s="1"/>
      <c r="Z273" s="1"/>
      <c r="AA273" s="1"/>
    </row>
    <row r="274" spans="2:27" ht="15" customHeight="1">
      <c r="B274" s="51">
        <v>412659</v>
      </c>
      <c r="C274" s="51"/>
      <c r="D274" s="52" t="s">
        <v>283</v>
      </c>
      <c r="E274" s="53">
        <f t="shared" si="112"/>
        <v>1111.7367441860463</v>
      </c>
      <c r="F274" s="54">
        <f t="shared" si="116"/>
        <v>0</v>
      </c>
      <c r="G274" s="119"/>
      <c r="H274" s="119"/>
      <c r="I274" s="119"/>
      <c r="J274" s="119"/>
      <c r="K274" s="120"/>
      <c r="L274" s="120"/>
      <c r="M274" s="120"/>
      <c r="N274" s="120"/>
      <c r="O274" s="56">
        <f t="shared" si="113"/>
        <v>0</v>
      </c>
      <c r="Q274" s="52">
        <f t="shared" si="114"/>
        <v>1694</v>
      </c>
      <c r="R274" s="73">
        <f t="shared" si="115"/>
        <v>1.5237420269312547</v>
      </c>
      <c r="W274" s="10">
        <v>1307.9255813953484</v>
      </c>
      <c r="X274" s="58">
        <v>1694</v>
      </c>
      <c r="Y274" s="1"/>
      <c r="Z274" s="1"/>
      <c r="AA274" s="1"/>
    </row>
    <row r="275" spans="2:27" ht="15" customHeight="1">
      <c r="B275" s="51">
        <v>412660</v>
      </c>
      <c r="C275" s="51"/>
      <c r="D275" s="52" t="s">
        <v>284</v>
      </c>
      <c r="E275" s="53">
        <f t="shared" si="112"/>
        <v>1167.3235813953486</v>
      </c>
      <c r="F275" s="54">
        <f t="shared" si="116"/>
        <v>0</v>
      </c>
      <c r="G275" s="119"/>
      <c r="H275" s="119"/>
      <c r="I275" s="119"/>
      <c r="J275" s="119"/>
      <c r="K275" s="120"/>
      <c r="L275" s="120"/>
      <c r="M275" s="120"/>
      <c r="N275" s="120"/>
      <c r="O275" s="56">
        <f t="shared" si="113"/>
        <v>0</v>
      </c>
      <c r="Q275" s="52">
        <f t="shared" si="114"/>
        <v>1778.7</v>
      </c>
      <c r="R275" s="73">
        <f t="shared" si="115"/>
        <v>1.5237420269312547</v>
      </c>
      <c r="W275" s="10">
        <v>1373.321860465116</v>
      </c>
      <c r="X275" s="58">
        <v>1778.7</v>
      </c>
      <c r="Y275" s="1"/>
      <c r="Z275" s="1"/>
      <c r="AA275" s="1"/>
    </row>
    <row r="276" spans="2:27" ht="15" customHeight="1">
      <c r="B276" s="51">
        <v>412661</v>
      </c>
      <c r="C276" s="51"/>
      <c r="D276" s="52" t="s">
        <v>285</v>
      </c>
      <c r="E276" s="53">
        <f t="shared" si="112"/>
        <v>1167.3235813953486</v>
      </c>
      <c r="F276" s="54">
        <f t="shared" si="116"/>
        <v>0</v>
      </c>
      <c r="G276" s="119"/>
      <c r="H276" s="119"/>
      <c r="I276" s="119"/>
      <c r="J276" s="119"/>
      <c r="K276" s="120"/>
      <c r="L276" s="120"/>
      <c r="M276" s="120"/>
      <c r="N276" s="120"/>
      <c r="O276" s="56">
        <f t="shared" si="113"/>
        <v>0</v>
      </c>
      <c r="Q276" s="52">
        <f t="shared" si="114"/>
        <v>1778.7</v>
      </c>
      <c r="R276" s="73">
        <f t="shared" si="115"/>
        <v>1.5237420269312547</v>
      </c>
      <c r="W276" s="10">
        <v>1373.321860465116</v>
      </c>
      <c r="X276" s="58">
        <v>1778.7</v>
      </c>
      <c r="Y276" s="1"/>
      <c r="Z276" s="1"/>
      <c r="AA276" s="1"/>
    </row>
    <row r="277" spans="2:27" ht="15" customHeight="1">
      <c r="B277" s="51">
        <v>412662</v>
      </c>
      <c r="C277" s="59" t="s">
        <v>17</v>
      </c>
      <c r="D277" s="52" t="s">
        <v>286</v>
      </c>
      <c r="E277" s="53">
        <f t="shared" si="112"/>
        <v>1310.2611627906974</v>
      </c>
      <c r="F277" s="54">
        <f t="shared" si="116"/>
        <v>0</v>
      </c>
      <c r="G277" s="119"/>
      <c r="H277" s="119"/>
      <c r="I277" s="119"/>
      <c r="J277" s="119"/>
      <c r="K277" s="120"/>
      <c r="L277" s="120"/>
      <c r="M277" s="120"/>
      <c r="N277" s="120"/>
      <c r="O277" s="56">
        <f t="shared" si="113"/>
        <v>0</v>
      </c>
      <c r="Q277" s="52">
        <f t="shared" si="114"/>
        <v>1996.5</v>
      </c>
      <c r="R277" s="73">
        <f t="shared" si="115"/>
        <v>1.5237420269312547</v>
      </c>
      <c r="W277" s="10">
        <v>1541.4837209302323</v>
      </c>
      <c r="X277" s="58">
        <v>1996.5</v>
      </c>
      <c r="Y277" s="1"/>
      <c r="Z277" s="1"/>
      <c r="AA277" s="1"/>
    </row>
    <row r="278" spans="2:27" ht="15" customHeight="1">
      <c r="B278" s="51">
        <v>412663</v>
      </c>
      <c r="C278" s="59" t="s">
        <v>17</v>
      </c>
      <c r="D278" s="52" t="s">
        <v>287</v>
      </c>
      <c r="E278" s="53">
        <f t="shared" si="112"/>
        <v>1310.2611627906974</v>
      </c>
      <c r="F278" s="54">
        <f t="shared" si="116"/>
        <v>0</v>
      </c>
      <c r="G278" s="119"/>
      <c r="H278" s="119"/>
      <c r="I278" s="119"/>
      <c r="J278" s="119"/>
      <c r="K278" s="120"/>
      <c r="L278" s="120"/>
      <c r="M278" s="120"/>
      <c r="N278" s="120"/>
      <c r="O278" s="56">
        <f t="shared" si="113"/>
        <v>0</v>
      </c>
      <c r="Q278" s="52">
        <f t="shared" si="114"/>
        <v>1996.5</v>
      </c>
      <c r="R278" s="73">
        <f t="shared" si="115"/>
        <v>1.5237420269312547</v>
      </c>
      <c r="W278" s="10">
        <v>1541.4837209302323</v>
      </c>
      <c r="X278" s="58">
        <v>1996.5</v>
      </c>
      <c r="Y278" s="1"/>
      <c r="Z278" s="1"/>
      <c r="AA278" s="1"/>
    </row>
    <row r="279" spans="2:27" ht="15" customHeight="1">
      <c r="B279" s="69"/>
      <c r="C279" s="70"/>
      <c r="D279" s="44" t="s">
        <v>288</v>
      </c>
      <c r="E279" s="71"/>
      <c r="F279" s="54"/>
      <c r="G279" s="119"/>
      <c r="H279" s="121"/>
      <c r="I279" s="121"/>
      <c r="J279" s="121"/>
      <c r="K279" s="122"/>
      <c r="L279" s="122"/>
      <c r="M279" s="122"/>
      <c r="N279" s="123"/>
      <c r="O279" s="56"/>
      <c r="Q279" s="52"/>
      <c r="R279" s="73"/>
      <c r="W279" s="10">
        <v>1.21</v>
      </c>
      <c r="X279" s="58">
        <v>1.21</v>
      </c>
      <c r="Y279" s="1"/>
      <c r="Z279" s="1"/>
      <c r="AA279" s="1"/>
    </row>
    <row r="280" spans="2:27" ht="15" customHeight="1">
      <c r="B280" s="51">
        <v>270009</v>
      </c>
      <c r="C280" s="124" t="s">
        <v>289</v>
      </c>
      <c r="D280" s="52" t="s">
        <v>290</v>
      </c>
      <c r="E280" s="125">
        <f aca="true" t="shared" si="117" ref="E280:E284">(W280-W280*$E$5)</f>
        <v>452.6356744186046</v>
      </c>
      <c r="F280" s="54">
        <f aca="true" t="shared" si="118" ref="F280:F284">G280+K280</f>
        <v>0</v>
      </c>
      <c r="G280" s="126"/>
      <c r="H280" s="126"/>
      <c r="I280" s="126"/>
      <c r="J280" s="126"/>
      <c r="K280" s="126"/>
      <c r="L280" s="126"/>
      <c r="M280" s="126"/>
      <c r="N280" s="126"/>
      <c r="O280" s="127">
        <f aca="true" t="shared" si="119" ref="O280:O284">E280*F280</f>
        <v>0</v>
      </c>
      <c r="Q280" s="127">
        <f aca="true" t="shared" si="120" ref="Q280:Q284">X280</f>
        <v>689.6999999999999</v>
      </c>
      <c r="R280" s="73">
        <f aca="true" t="shared" si="121" ref="R280:R284">Q280/E280</f>
        <v>1.5237420269312545</v>
      </c>
      <c r="W280" s="10">
        <v>532.5125581395348</v>
      </c>
      <c r="X280" s="58">
        <v>689.7</v>
      </c>
      <c r="Y280" s="1"/>
      <c r="Z280" s="1"/>
      <c r="AA280" s="1"/>
    </row>
    <row r="281" spans="2:27" ht="15" customHeight="1">
      <c r="B281" s="51" t="s">
        <v>291</v>
      </c>
      <c r="C281" s="124" t="s">
        <v>289</v>
      </c>
      <c r="D281" s="52" t="s">
        <v>292</v>
      </c>
      <c r="E281" s="53">
        <f t="shared" si="117"/>
        <v>452.6356744186046</v>
      </c>
      <c r="F281" s="54">
        <f t="shared" si="118"/>
        <v>0</v>
      </c>
      <c r="G281" s="55"/>
      <c r="H281" s="55"/>
      <c r="I281" s="55"/>
      <c r="J281" s="55"/>
      <c r="K281" s="55"/>
      <c r="L281" s="55"/>
      <c r="M281" s="55"/>
      <c r="N281" s="55"/>
      <c r="O281" s="56">
        <f t="shared" si="119"/>
        <v>0</v>
      </c>
      <c r="Q281" s="52">
        <f t="shared" si="120"/>
        <v>689.6999999999999</v>
      </c>
      <c r="R281" s="73">
        <f t="shared" si="121"/>
        <v>1.5237420269312545</v>
      </c>
      <c r="W281" s="10">
        <v>532.5125581395348</v>
      </c>
      <c r="X281" s="58">
        <v>689.7</v>
      </c>
      <c r="Y281" s="1"/>
      <c r="Z281" s="1"/>
      <c r="AA281" s="1"/>
    </row>
    <row r="282" spans="2:27" ht="15" customHeight="1">
      <c r="B282" s="51" t="s">
        <v>293</v>
      </c>
      <c r="C282" s="124" t="s">
        <v>289</v>
      </c>
      <c r="D282" s="52" t="s">
        <v>294</v>
      </c>
      <c r="E282" s="53">
        <f t="shared" si="117"/>
        <v>452.6356744186046</v>
      </c>
      <c r="F282" s="54">
        <f t="shared" si="118"/>
        <v>0</v>
      </c>
      <c r="G282" s="55"/>
      <c r="H282" s="55"/>
      <c r="I282" s="55"/>
      <c r="J282" s="55"/>
      <c r="K282" s="55"/>
      <c r="L282" s="55"/>
      <c r="M282" s="55"/>
      <c r="N282" s="55"/>
      <c r="O282" s="56">
        <f t="shared" si="119"/>
        <v>0</v>
      </c>
      <c r="Q282" s="52">
        <f t="shared" si="120"/>
        <v>689.6999999999999</v>
      </c>
      <c r="R282" s="73">
        <f t="shared" si="121"/>
        <v>1.5237420269312545</v>
      </c>
      <c r="W282" s="10">
        <v>532.5125581395348</v>
      </c>
      <c r="X282" s="58">
        <v>689.7</v>
      </c>
      <c r="Y282" s="1"/>
      <c r="Z282" s="1"/>
      <c r="AA282" s="1"/>
    </row>
    <row r="283" spans="2:27" ht="15" customHeight="1">
      <c r="B283" s="51" t="s">
        <v>295</v>
      </c>
      <c r="C283" s="124" t="s">
        <v>289</v>
      </c>
      <c r="D283" s="52" t="s">
        <v>296</v>
      </c>
      <c r="E283" s="53">
        <f t="shared" si="117"/>
        <v>452.6356744186046</v>
      </c>
      <c r="F283" s="54">
        <f t="shared" si="118"/>
        <v>0</v>
      </c>
      <c r="G283" s="55"/>
      <c r="H283" s="55"/>
      <c r="I283" s="55"/>
      <c r="J283" s="55"/>
      <c r="K283" s="55"/>
      <c r="L283" s="55"/>
      <c r="M283" s="55"/>
      <c r="N283" s="55"/>
      <c r="O283" s="56">
        <f t="shared" si="119"/>
        <v>0</v>
      </c>
      <c r="Q283" s="52">
        <f t="shared" si="120"/>
        <v>689.6999999999999</v>
      </c>
      <c r="R283" s="73">
        <f t="shared" si="121"/>
        <v>1.5237420269312545</v>
      </c>
      <c r="W283" s="10">
        <v>532.5125581395348</v>
      </c>
      <c r="X283" s="58">
        <v>689.7</v>
      </c>
      <c r="Y283" s="1"/>
      <c r="Z283" s="1"/>
      <c r="AA283" s="1"/>
    </row>
    <row r="284" spans="2:27" ht="15" customHeight="1">
      <c r="B284" s="51" t="s">
        <v>297</v>
      </c>
      <c r="C284" s="124" t="s">
        <v>289</v>
      </c>
      <c r="D284" s="52" t="s">
        <v>298</v>
      </c>
      <c r="E284" s="53">
        <f t="shared" si="117"/>
        <v>452.6356744186046</v>
      </c>
      <c r="F284" s="54">
        <f t="shared" si="118"/>
        <v>0</v>
      </c>
      <c r="G284" s="55"/>
      <c r="H284" s="55"/>
      <c r="I284" s="55"/>
      <c r="J284" s="55"/>
      <c r="K284" s="55"/>
      <c r="L284" s="55"/>
      <c r="M284" s="55"/>
      <c r="N284" s="55"/>
      <c r="O284" s="56">
        <f t="shared" si="119"/>
        <v>0</v>
      </c>
      <c r="Q284" s="52">
        <f t="shared" si="120"/>
        <v>689.6999999999999</v>
      </c>
      <c r="R284" s="73">
        <f t="shared" si="121"/>
        <v>1.5237420269312545</v>
      </c>
      <c r="W284" s="10">
        <v>532.5125581395348</v>
      </c>
      <c r="X284" s="58">
        <v>689.7</v>
      </c>
      <c r="Y284" s="1"/>
      <c r="Z284" s="1"/>
      <c r="AA284" s="1"/>
    </row>
    <row r="285" spans="2:27" ht="15" customHeight="1">
      <c r="B285" s="69"/>
      <c r="C285" s="70"/>
      <c r="D285" s="44" t="s">
        <v>299</v>
      </c>
      <c r="E285" s="71"/>
      <c r="F285" s="54">
        <f aca="true" t="shared" si="122" ref="F285:F291">G285</f>
        <v>0</v>
      </c>
      <c r="G285" s="63"/>
      <c r="H285" s="64"/>
      <c r="I285" s="64"/>
      <c r="J285" s="64"/>
      <c r="K285" s="64"/>
      <c r="L285" s="64"/>
      <c r="M285" s="64"/>
      <c r="N285" s="64"/>
      <c r="O285" s="72"/>
      <c r="Q285" s="49"/>
      <c r="R285" s="71"/>
      <c r="W285" s="10">
        <v>1.21</v>
      </c>
      <c r="X285" s="58">
        <v>1.21</v>
      </c>
      <c r="Y285" s="1"/>
      <c r="Z285" s="1"/>
      <c r="AA285" s="1"/>
    </row>
    <row r="286" spans="2:27" ht="15" customHeight="1">
      <c r="B286" s="50">
        <v>412500</v>
      </c>
      <c r="C286" s="51"/>
      <c r="D286" s="52" t="s">
        <v>300</v>
      </c>
      <c r="E286" s="53">
        <f aca="true" t="shared" si="123" ref="E286:E343">(W286-W286*$E$5)</f>
        <v>479.30097087378647</v>
      </c>
      <c r="F286" s="54">
        <f t="shared" si="122"/>
        <v>0</v>
      </c>
      <c r="G286" s="55"/>
      <c r="H286" s="55"/>
      <c r="I286" s="55"/>
      <c r="J286" s="55"/>
      <c r="K286" s="55"/>
      <c r="L286" s="55"/>
      <c r="M286" s="55"/>
      <c r="N286" s="55"/>
      <c r="O286" s="56">
        <f aca="true" t="shared" si="124" ref="O286:O343">E286*F286</f>
        <v>0</v>
      </c>
      <c r="Q286" s="57">
        <f aca="true" t="shared" si="125" ref="Q286:Q343">X286</f>
        <v>726</v>
      </c>
      <c r="R286" s="73">
        <f aca="true" t="shared" si="126" ref="R286:R343">Q286/E286</f>
        <v>1.514705882352941</v>
      </c>
      <c r="W286" s="10">
        <v>563.8834951456312</v>
      </c>
      <c r="X286" s="58">
        <v>726</v>
      </c>
      <c r="Y286" s="1"/>
      <c r="Z286" s="1"/>
      <c r="AA286" s="1"/>
    </row>
    <row r="287" spans="2:27" ht="15" customHeight="1">
      <c r="B287" s="50">
        <v>412501</v>
      </c>
      <c r="C287" s="51"/>
      <c r="D287" s="52" t="s">
        <v>301</v>
      </c>
      <c r="E287" s="53">
        <f t="shared" si="123"/>
        <v>623.0912621359224</v>
      </c>
      <c r="F287" s="54">
        <f t="shared" si="122"/>
        <v>0</v>
      </c>
      <c r="G287" s="55"/>
      <c r="H287" s="55"/>
      <c r="I287" s="55"/>
      <c r="J287" s="55"/>
      <c r="K287" s="55"/>
      <c r="L287" s="55"/>
      <c r="M287" s="55"/>
      <c r="N287" s="55"/>
      <c r="O287" s="56">
        <f t="shared" si="124"/>
        <v>0</v>
      </c>
      <c r="Q287" s="57">
        <f t="shared" si="125"/>
        <v>943.8</v>
      </c>
      <c r="R287" s="73">
        <f t="shared" si="126"/>
        <v>1.514705882352941</v>
      </c>
      <c r="W287" s="10">
        <v>733.0485436893205</v>
      </c>
      <c r="X287" s="58">
        <v>943.8</v>
      </c>
      <c r="Y287" s="1"/>
      <c r="Z287" s="1"/>
      <c r="AA287" s="1"/>
    </row>
    <row r="288" spans="2:27" ht="15" customHeight="1">
      <c r="B288" s="50">
        <v>412502</v>
      </c>
      <c r="C288" s="51"/>
      <c r="D288" s="52" t="s">
        <v>302</v>
      </c>
      <c r="E288" s="53">
        <f t="shared" si="123"/>
        <v>647.0563106796117</v>
      </c>
      <c r="F288" s="54">
        <f t="shared" si="122"/>
        <v>0</v>
      </c>
      <c r="G288" s="55"/>
      <c r="H288" s="55"/>
      <c r="I288" s="55"/>
      <c r="J288" s="55"/>
      <c r="K288" s="55"/>
      <c r="L288" s="55"/>
      <c r="M288" s="55"/>
      <c r="N288" s="55"/>
      <c r="O288" s="56">
        <f t="shared" si="124"/>
        <v>0</v>
      </c>
      <c r="Q288" s="57">
        <f t="shared" si="125"/>
        <v>980.1</v>
      </c>
      <c r="R288" s="73">
        <f t="shared" si="126"/>
        <v>1.5147058823529411</v>
      </c>
      <c r="W288" s="10">
        <v>761.242718446602</v>
      </c>
      <c r="X288" s="58">
        <v>980.1</v>
      </c>
      <c r="Y288" s="1"/>
      <c r="Z288" s="1"/>
      <c r="AA288" s="1"/>
    </row>
    <row r="289" spans="2:27" ht="15" customHeight="1">
      <c r="B289" s="50">
        <v>412503</v>
      </c>
      <c r="C289" s="51"/>
      <c r="D289" s="52" t="s">
        <v>303</v>
      </c>
      <c r="E289" s="53">
        <f t="shared" si="123"/>
        <v>726.9398058252428</v>
      </c>
      <c r="F289" s="54">
        <f t="shared" si="122"/>
        <v>0</v>
      </c>
      <c r="G289" s="55"/>
      <c r="H289" s="55"/>
      <c r="I289" s="55"/>
      <c r="J289" s="55"/>
      <c r="K289" s="55"/>
      <c r="L289" s="55"/>
      <c r="M289" s="55"/>
      <c r="N289" s="55"/>
      <c r="O289" s="56">
        <f t="shared" si="124"/>
        <v>0</v>
      </c>
      <c r="Q289" s="57">
        <f t="shared" si="125"/>
        <v>1101.1</v>
      </c>
      <c r="R289" s="73">
        <f t="shared" si="126"/>
        <v>1.514705882352941</v>
      </c>
      <c r="W289" s="10">
        <v>855.2233009708739</v>
      </c>
      <c r="X289" s="58">
        <v>1101.1</v>
      </c>
      <c r="Y289" s="1"/>
      <c r="Z289" s="1"/>
      <c r="AA289" s="1"/>
    </row>
    <row r="290" spans="2:27" ht="15" customHeight="1">
      <c r="B290" s="50">
        <v>412514</v>
      </c>
      <c r="C290" s="51"/>
      <c r="D290" s="52" t="s">
        <v>304</v>
      </c>
      <c r="E290" s="53">
        <f t="shared" si="123"/>
        <v>514.3456744186046</v>
      </c>
      <c r="F290" s="54">
        <f t="shared" si="122"/>
        <v>0</v>
      </c>
      <c r="G290" s="55"/>
      <c r="H290" s="55"/>
      <c r="I290" s="55"/>
      <c r="J290" s="55"/>
      <c r="K290" s="55"/>
      <c r="L290" s="55"/>
      <c r="M290" s="55"/>
      <c r="N290" s="55"/>
      <c r="O290" s="56">
        <f t="shared" si="124"/>
        <v>0</v>
      </c>
      <c r="Q290" s="57">
        <f t="shared" si="125"/>
        <v>774.4</v>
      </c>
      <c r="R290" s="73">
        <f t="shared" si="126"/>
        <v>1.5056022408963585</v>
      </c>
      <c r="W290" s="10">
        <v>605.1125581395348</v>
      </c>
      <c r="X290" s="58">
        <v>774.4</v>
      </c>
      <c r="Y290" s="1"/>
      <c r="Z290" s="1"/>
      <c r="AA290" s="1"/>
    </row>
    <row r="291" spans="2:27" ht="15" customHeight="1">
      <c r="B291" s="50">
        <v>412516</v>
      </c>
      <c r="C291" s="51"/>
      <c r="D291" s="52" t="s">
        <v>305</v>
      </c>
      <c r="E291" s="53">
        <f t="shared" si="123"/>
        <v>771.5185116279067</v>
      </c>
      <c r="F291" s="54">
        <f t="shared" si="122"/>
        <v>0</v>
      </c>
      <c r="G291" s="55"/>
      <c r="H291" s="55"/>
      <c r="I291" s="55"/>
      <c r="J291" s="55"/>
      <c r="K291" s="55"/>
      <c r="L291" s="55"/>
      <c r="M291" s="55"/>
      <c r="N291" s="55"/>
      <c r="O291" s="56">
        <f t="shared" si="124"/>
        <v>0</v>
      </c>
      <c r="Q291" s="57">
        <f t="shared" si="125"/>
        <v>1161.6</v>
      </c>
      <c r="R291" s="73">
        <f t="shared" si="126"/>
        <v>1.505602240896359</v>
      </c>
      <c r="W291" s="10">
        <v>907.6688372093021</v>
      </c>
      <c r="X291" s="58">
        <v>1161.6</v>
      </c>
      <c r="Y291" s="1"/>
      <c r="Z291" s="1"/>
      <c r="AA291" s="1"/>
    </row>
    <row r="292" spans="2:27" ht="15" customHeight="1">
      <c r="B292" s="50">
        <v>412515</v>
      </c>
      <c r="C292" s="51"/>
      <c r="D292" s="52" t="s">
        <v>306</v>
      </c>
      <c r="E292" s="53">
        <f t="shared" si="123"/>
        <v>722.4949395348835</v>
      </c>
      <c r="F292" s="54">
        <f aca="true" t="shared" si="127" ref="F292:F294">SUM(G292:M292)</f>
        <v>0</v>
      </c>
      <c r="G292" s="128"/>
      <c r="H292" s="129"/>
      <c r="I292" s="130"/>
      <c r="J292" s="131"/>
      <c r="K292" s="132"/>
      <c r="L292" s="133"/>
      <c r="M292" s="134"/>
      <c r="N292" s="135"/>
      <c r="O292" s="56">
        <f t="shared" si="124"/>
        <v>0</v>
      </c>
      <c r="Q292" s="57">
        <f t="shared" si="125"/>
        <v>1087.79</v>
      </c>
      <c r="R292" s="73">
        <f t="shared" si="126"/>
        <v>1.505602240896359</v>
      </c>
      <c r="W292" s="10">
        <v>849.9940465116277</v>
      </c>
      <c r="X292" s="58">
        <v>1087.79</v>
      </c>
      <c r="Y292" s="1"/>
      <c r="Z292" s="1"/>
      <c r="AA292" s="1"/>
    </row>
    <row r="293" spans="2:27" ht="15" customHeight="1">
      <c r="B293" s="50">
        <v>412519</v>
      </c>
      <c r="C293" s="51"/>
      <c r="D293" s="52" t="s">
        <v>307</v>
      </c>
      <c r="E293" s="53">
        <f t="shared" si="123"/>
        <v>827.7750697674417</v>
      </c>
      <c r="F293" s="54">
        <f t="shared" si="127"/>
        <v>0</v>
      </c>
      <c r="G293" s="128"/>
      <c r="H293" s="129"/>
      <c r="I293" s="130"/>
      <c r="J293" s="131"/>
      <c r="K293" s="132"/>
      <c r="L293" s="133"/>
      <c r="M293" s="134"/>
      <c r="N293" s="135"/>
      <c r="O293" s="56">
        <f t="shared" si="124"/>
        <v>0</v>
      </c>
      <c r="Q293" s="57">
        <f t="shared" si="125"/>
        <v>1246.3</v>
      </c>
      <c r="R293" s="73">
        <f t="shared" si="126"/>
        <v>1.5056022408963587</v>
      </c>
      <c r="W293" s="10">
        <v>973.8530232558137</v>
      </c>
      <c r="X293" s="58">
        <v>1246.3</v>
      </c>
      <c r="Y293" s="1"/>
      <c r="Z293" s="1"/>
      <c r="AA293" s="1"/>
    </row>
    <row r="294" spans="2:27" ht="15" customHeight="1">
      <c r="B294" s="50">
        <v>412521</v>
      </c>
      <c r="C294" s="51"/>
      <c r="D294" s="52" t="s">
        <v>308</v>
      </c>
      <c r="E294" s="53">
        <f t="shared" si="123"/>
        <v>1044.7646511627904</v>
      </c>
      <c r="F294" s="54">
        <f t="shared" si="127"/>
        <v>0</v>
      </c>
      <c r="G294" s="128"/>
      <c r="H294" s="129"/>
      <c r="I294" s="130"/>
      <c r="J294" s="131"/>
      <c r="K294" s="132"/>
      <c r="L294" s="133"/>
      <c r="M294" s="134"/>
      <c r="N294" s="135"/>
      <c r="O294" s="56">
        <f t="shared" si="124"/>
        <v>0</v>
      </c>
      <c r="Q294" s="57">
        <f t="shared" si="125"/>
        <v>1573</v>
      </c>
      <c r="R294" s="73">
        <f t="shared" si="126"/>
        <v>1.505602240896359</v>
      </c>
      <c r="W294" s="10">
        <v>1229.13488372093</v>
      </c>
      <c r="X294" s="58">
        <v>1573</v>
      </c>
      <c r="Y294" s="1"/>
      <c r="Z294" s="1"/>
      <c r="AA294" s="1"/>
    </row>
    <row r="295" spans="2:27" ht="15" customHeight="1">
      <c r="B295" s="50">
        <v>412523</v>
      </c>
      <c r="C295" s="51"/>
      <c r="D295" s="52" t="s">
        <v>309</v>
      </c>
      <c r="E295" s="53">
        <f t="shared" si="123"/>
        <v>1189.424372093023</v>
      </c>
      <c r="F295" s="54">
        <f aca="true" t="shared" si="128" ref="F295:F310">G295</f>
        <v>0</v>
      </c>
      <c r="G295" s="55"/>
      <c r="H295" s="55"/>
      <c r="I295" s="55"/>
      <c r="J295" s="55"/>
      <c r="K295" s="55"/>
      <c r="L295" s="55"/>
      <c r="M295" s="55"/>
      <c r="N295" s="55"/>
      <c r="O295" s="56">
        <f t="shared" si="124"/>
        <v>0</v>
      </c>
      <c r="Q295" s="57">
        <f t="shared" si="125"/>
        <v>1790.8</v>
      </c>
      <c r="R295" s="73">
        <f t="shared" si="126"/>
        <v>1.5056022408963587</v>
      </c>
      <c r="W295" s="10">
        <v>1399.3227906976742</v>
      </c>
      <c r="X295" s="58">
        <v>1790.8</v>
      </c>
      <c r="Y295" s="1"/>
      <c r="Z295" s="1"/>
      <c r="AA295" s="1"/>
    </row>
    <row r="296" spans="2:27" ht="15" customHeight="1">
      <c r="B296" s="50">
        <v>412517</v>
      </c>
      <c r="C296" s="51"/>
      <c r="D296" s="52" t="s">
        <v>310</v>
      </c>
      <c r="E296" s="53">
        <f t="shared" si="123"/>
        <v>1000.5630697674417</v>
      </c>
      <c r="F296" s="54">
        <f t="shared" si="128"/>
        <v>0</v>
      </c>
      <c r="G296" s="55"/>
      <c r="H296" s="55"/>
      <c r="I296" s="55"/>
      <c r="J296" s="55"/>
      <c r="K296" s="55"/>
      <c r="L296" s="55"/>
      <c r="M296" s="55"/>
      <c r="N296" s="55"/>
      <c r="O296" s="56">
        <f t="shared" si="124"/>
        <v>0</v>
      </c>
      <c r="Q296" s="57">
        <f t="shared" si="125"/>
        <v>1524.6</v>
      </c>
      <c r="R296" s="73">
        <f t="shared" si="126"/>
        <v>1.5237420269312547</v>
      </c>
      <c r="W296" s="10">
        <v>1177.1330232558137</v>
      </c>
      <c r="X296" s="58">
        <v>1524.6</v>
      </c>
      <c r="Y296" s="1"/>
      <c r="Z296" s="1"/>
      <c r="AA296" s="1"/>
    </row>
    <row r="297" spans="2:27" ht="15" customHeight="1">
      <c r="B297" s="50">
        <v>412522</v>
      </c>
      <c r="C297" s="51"/>
      <c r="D297" s="52" t="s">
        <v>311</v>
      </c>
      <c r="E297" s="53">
        <f t="shared" si="123"/>
        <v>1131.5891860465115</v>
      </c>
      <c r="F297" s="54">
        <f t="shared" si="128"/>
        <v>0</v>
      </c>
      <c r="G297" s="55"/>
      <c r="H297" s="55"/>
      <c r="I297" s="55"/>
      <c r="J297" s="55"/>
      <c r="K297" s="55"/>
      <c r="L297" s="55"/>
      <c r="M297" s="55"/>
      <c r="N297" s="55"/>
      <c r="O297" s="56">
        <f t="shared" si="124"/>
        <v>0</v>
      </c>
      <c r="Q297" s="57">
        <f t="shared" si="125"/>
        <v>1724.25</v>
      </c>
      <c r="R297" s="73">
        <f t="shared" si="126"/>
        <v>1.5237420269312547</v>
      </c>
      <c r="W297" s="10">
        <v>1331.2813953488371</v>
      </c>
      <c r="X297" s="58">
        <v>1724.25</v>
      </c>
      <c r="Y297" s="1"/>
      <c r="Z297" s="1"/>
      <c r="AA297" s="1"/>
    </row>
    <row r="298" spans="2:27" ht="15" customHeight="1">
      <c r="B298" s="50">
        <v>412518</v>
      </c>
      <c r="C298" s="51"/>
      <c r="D298" s="52" t="s">
        <v>312</v>
      </c>
      <c r="E298" s="53">
        <f t="shared" si="123"/>
        <v>1535.000372093023</v>
      </c>
      <c r="F298" s="54">
        <f t="shared" si="128"/>
        <v>0</v>
      </c>
      <c r="G298" s="55"/>
      <c r="H298" s="55"/>
      <c r="I298" s="55"/>
      <c r="J298" s="55"/>
      <c r="K298" s="55"/>
      <c r="L298" s="55"/>
      <c r="M298" s="55"/>
      <c r="N298" s="55"/>
      <c r="O298" s="56">
        <f t="shared" si="124"/>
        <v>0</v>
      </c>
      <c r="Q298" s="57">
        <f t="shared" si="125"/>
        <v>2311.1</v>
      </c>
      <c r="R298" s="73">
        <f t="shared" si="126"/>
        <v>1.5056022408963587</v>
      </c>
      <c r="W298" s="10">
        <v>1805.8827906976742</v>
      </c>
      <c r="X298" s="58">
        <v>2311.1</v>
      </c>
      <c r="Y298" s="1"/>
      <c r="Z298" s="1"/>
      <c r="AA298" s="1"/>
    </row>
    <row r="299" spans="2:27" ht="15" customHeight="1">
      <c r="B299" s="50">
        <v>412524</v>
      </c>
      <c r="C299" s="51"/>
      <c r="D299" s="52" t="s">
        <v>313</v>
      </c>
      <c r="E299" s="53">
        <f t="shared" si="123"/>
        <v>1189.424372093023</v>
      </c>
      <c r="F299" s="54">
        <f t="shared" si="128"/>
        <v>0</v>
      </c>
      <c r="G299" s="55"/>
      <c r="H299" s="55"/>
      <c r="I299" s="55"/>
      <c r="J299" s="55"/>
      <c r="K299" s="55"/>
      <c r="L299" s="55"/>
      <c r="M299" s="55"/>
      <c r="N299" s="55"/>
      <c r="O299" s="56">
        <f t="shared" si="124"/>
        <v>0</v>
      </c>
      <c r="Q299" s="57">
        <f t="shared" si="125"/>
        <v>1790.8</v>
      </c>
      <c r="R299" s="73">
        <f t="shared" si="126"/>
        <v>1.5056022408963587</v>
      </c>
      <c r="W299" s="10">
        <v>1399.3227906976742</v>
      </c>
      <c r="X299" s="58">
        <v>1790.8</v>
      </c>
      <c r="Y299" s="1"/>
      <c r="Z299" s="1"/>
      <c r="AA299" s="1"/>
    </row>
    <row r="300" spans="2:27" ht="15" customHeight="1">
      <c r="B300" s="50">
        <v>412531</v>
      </c>
      <c r="C300" s="51"/>
      <c r="D300" s="52" t="s">
        <v>314</v>
      </c>
      <c r="E300" s="53">
        <f t="shared" si="123"/>
        <v>1253.7175813953486</v>
      </c>
      <c r="F300" s="54">
        <f t="shared" si="128"/>
        <v>0</v>
      </c>
      <c r="G300" s="55"/>
      <c r="H300" s="55"/>
      <c r="I300" s="55"/>
      <c r="J300" s="55"/>
      <c r="K300" s="55"/>
      <c r="L300" s="55"/>
      <c r="M300" s="55"/>
      <c r="N300" s="55"/>
      <c r="O300" s="56">
        <f t="shared" si="124"/>
        <v>0</v>
      </c>
      <c r="Q300" s="57">
        <f t="shared" si="125"/>
        <v>1887.6</v>
      </c>
      <c r="R300" s="73">
        <f t="shared" si="126"/>
        <v>1.5056022408963587</v>
      </c>
      <c r="W300" s="10">
        <v>1474.961860465116</v>
      </c>
      <c r="X300" s="58">
        <v>1887.6</v>
      </c>
      <c r="Y300" s="1"/>
      <c r="Z300" s="1"/>
      <c r="AA300" s="1"/>
    </row>
    <row r="301" spans="2:27" ht="15" customHeight="1">
      <c r="B301" s="50">
        <v>412604</v>
      </c>
      <c r="C301" s="51"/>
      <c r="D301" s="52" t="s">
        <v>315</v>
      </c>
      <c r="E301" s="53">
        <f t="shared" si="123"/>
        <v>1056.2695</v>
      </c>
      <c r="F301" s="54">
        <f t="shared" si="128"/>
        <v>0</v>
      </c>
      <c r="G301" s="55"/>
      <c r="H301" s="55"/>
      <c r="I301" s="55"/>
      <c r="J301" s="55"/>
      <c r="K301" s="55"/>
      <c r="L301" s="55"/>
      <c r="M301" s="55"/>
      <c r="N301" s="55"/>
      <c r="O301" s="56">
        <f t="shared" si="124"/>
        <v>0</v>
      </c>
      <c r="Q301" s="57">
        <f t="shared" si="125"/>
        <v>1573</v>
      </c>
      <c r="R301" s="73">
        <f t="shared" si="126"/>
        <v>1.4892032762472076</v>
      </c>
      <c r="W301" s="10">
        <v>1242.67</v>
      </c>
      <c r="X301" s="58">
        <v>1573</v>
      </c>
      <c r="Y301" s="1"/>
      <c r="Z301" s="1"/>
      <c r="AA301" s="1"/>
    </row>
    <row r="302" spans="2:27" ht="15" customHeight="1">
      <c r="B302" s="50">
        <v>412606</v>
      </c>
      <c r="C302" s="51"/>
      <c r="D302" s="52" t="s">
        <v>316</v>
      </c>
      <c r="E302" s="53">
        <f t="shared" si="123"/>
        <v>1137.521</v>
      </c>
      <c r="F302" s="54">
        <f t="shared" si="128"/>
        <v>0</v>
      </c>
      <c r="G302" s="55"/>
      <c r="H302" s="55"/>
      <c r="I302" s="55"/>
      <c r="J302" s="55"/>
      <c r="K302" s="55"/>
      <c r="L302" s="55"/>
      <c r="M302" s="55"/>
      <c r="N302" s="55"/>
      <c r="O302" s="56">
        <f t="shared" si="124"/>
        <v>0</v>
      </c>
      <c r="Q302" s="57">
        <f t="shared" si="125"/>
        <v>1694</v>
      </c>
      <c r="R302" s="73">
        <f t="shared" si="126"/>
        <v>1.4892032762472078</v>
      </c>
      <c r="W302" s="10">
        <v>1338.26</v>
      </c>
      <c r="X302" s="58">
        <v>1694</v>
      </c>
      <c r="Y302" s="1"/>
      <c r="Z302" s="1"/>
      <c r="AA302" s="1"/>
    </row>
    <row r="303" spans="2:27" ht="15" customHeight="1">
      <c r="B303" s="50">
        <v>412600</v>
      </c>
      <c r="C303" s="51"/>
      <c r="D303" s="52" t="s">
        <v>317</v>
      </c>
      <c r="E303" s="53">
        <f t="shared" si="123"/>
        <v>1137.521</v>
      </c>
      <c r="F303" s="54">
        <f t="shared" si="128"/>
        <v>0</v>
      </c>
      <c r="G303" s="55"/>
      <c r="H303" s="55"/>
      <c r="I303" s="55"/>
      <c r="J303" s="55"/>
      <c r="K303" s="55"/>
      <c r="L303" s="55"/>
      <c r="M303" s="55"/>
      <c r="N303" s="55"/>
      <c r="O303" s="56">
        <f t="shared" si="124"/>
        <v>0</v>
      </c>
      <c r="Q303" s="57">
        <f t="shared" si="125"/>
        <v>1694</v>
      </c>
      <c r="R303" s="73">
        <f t="shared" si="126"/>
        <v>1.4892032762472078</v>
      </c>
      <c r="W303" s="10">
        <v>1338.26</v>
      </c>
      <c r="X303" s="58">
        <v>1694</v>
      </c>
      <c r="Y303" s="1"/>
      <c r="Z303" s="1"/>
      <c r="AA303" s="1"/>
    </row>
    <row r="304" spans="2:27" ht="15" customHeight="1">
      <c r="B304" s="50">
        <v>412602</v>
      </c>
      <c r="C304" s="51"/>
      <c r="D304" s="52" t="s">
        <v>318</v>
      </c>
      <c r="E304" s="53">
        <f t="shared" si="123"/>
        <v>1218.7725</v>
      </c>
      <c r="F304" s="54">
        <f t="shared" si="128"/>
        <v>0</v>
      </c>
      <c r="G304" s="55"/>
      <c r="H304" s="55"/>
      <c r="I304" s="55"/>
      <c r="J304" s="55"/>
      <c r="K304" s="55"/>
      <c r="L304" s="55"/>
      <c r="M304" s="55"/>
      <c r="N304" s="55"/>
      <c r="O304" s="56">
        <f t="shared" si="124"/>
        <v>0</v>
      </c>
      <c r="Q304" s="57">
        <f t="shared" si="125"/>
        <v>1815</v>
      </c>
      <c r="R304" s="73">
        <f t="shared" si="126"/>
        <v>1.4892032762472076</v>
      </c>
      <c r="W304" s="10">
        <v>1433.85</v>
      </c>
      <c r="X304" s="58">
        <v>1815</v>
      </c>
      <c r="Y304" s="1"/>
      <c r="Z304" s="1"/>
      <c r="AA304" s="1"/>
    </row>
    <row r="305" spans="2:27" ht="15" customHeight="1">
      <c r="B305" s="50">
        <v>412534</v>
      </c>
      <c r="C305" s="51"/>
      <c r="D305" s="57" t="s">
        <v>319</v>
      </c>
      <c r="E305" s="53">
        <f t="shared" si="123"/>
        <v>558.3856310679613</v>
      </c>
      <c r="F305" s="54">
        <f t="shared" si="128"/>
        <v>0</v>
      </c>
      <c r="G305" s="55"/>
      <c r="H305" s="55"/>
      <c r="I305" s="55"/>
      <c r="J305" s="55"/>
      <c r="K305" s="55"/>
      <c r="L305" s="55"/>
      <c r="M305" s="55"/>
      <c r="N305" s="55"/>
      <c r="O305" s="56">
        <f t="shared" si="124"/>
        <v>0</v>
      </c>
      <c r="Q305" s="57">
        <f t="shared" si="125"/>
        <v>845.79</v>
      </c>
      <c r="R305" s="73">
        <f t="shared" si="126"/>
        <v>1.5147058823529407</v>
      </c>
      <c r="W305" s="10">
        <v>656.9242718446603</v>
      </c>
      <c r="X305" s="58">
        <v>845.79</v>
      </c>
      <c r="Y305" s="1"/>
      <c r="Z305" s="1"/>
      <c r="AA305" s="1"/>
    </row>
    <row r="306" spans="2:27" ht="15" customHeight="1">
      <c r="B306" s="50">
        <v>412535</v>
      </c>
      <c r="C306" s="51"/>
      <c r="D306" s="57" t="s">
        <v>320</v>
      </c>
      <c r="E306" s="53">
        <f t="shared" si="123"/>
        <v>878.7184466019418</v>
      </c>
      <c r="F306" s="54">
        <f t="shared" si="128"/>
        <v>0</v>
      </c>
      <c r="G306" s="55"/>
      <c r="H306" s="55"/>
      <c r="I306" s="55"/>
      <c r="J306" s="55"/>
      <c r="K306" s="55"/>
      <c r="L306" s="55"/>
      <c r="M306" s="55"/>
      <c r="N306" s="55"/>
      <c r="O306" s="56">
        <f t="shared" si="124"/>
        <v>0</v>
      </c>
      <c r="Q306" s="57">
        <f t="shared" si="125"/>
        <v>1331</v>
      </c>
      <c r="R306" s="73">
        <f t="shared" si="126"/>
        <v>1.5147058823529411</v>
      </c>
      <c r="W306" s="10">
        <v>1033.7864077669904</v>
      </c>
      <c r="X306" s="58">
        <v>1331</v>
      </c>
      <c r="Y306" s="1"/>
      <c r="Z306" s="1"/>
      <c r="AA306" s="1"/>
    </row>
    <row r="307" spans="2:27" ht="15" customHeight="1">
      <c r="B307" s="50">
        <v>412536</v>
      </c>
      <c r="C307" s="51"/>
      <c r="D307" s="57" t="s">
        <v>321</v>
      </c>
      <c r="E307" s="53">
        <f t="shared" si="123"/>
        <v>918.6601941747574</v>
      </c>
      <c r="F307" s="54">
        <f t="shared" si="128"/>
        <v>0</v>
      </c>
      <c r="G307" s="55"/>
      <c r="H307" s="55"/>
      <c r="I307" s="55"/>
      <c r="J307" s="55"/>
      <c r="K307" s="55"/>
      <c r="L307" s="55"/>
      <c r="M307" s="55"/>
      <c r="N307" s="55"/>
      <c r="O307" s="56">
        <f t="shared" si="124"/>
        <v>0</v>
      </c>
      <c r="Q307" s="57">
        <f t="shared" si="125"/>
        <v>1391.5</v>
      </c>
      <c r="R307" s="73">
        <f t="shared" si="126"/>
        <v>1.514705882352941</v>
      </c>
      <c r="W307" s="10">
        <v>1080.7766990291263</v>
      </c>
      <c r="X307" s="58">
        <v>1391.5</v>
      </c>
      <c r="Y307" s="1"/>
      <c r="Z307" s="1"/>
      <c r="AA307" s="1"/>
    </row>
    <row r="308" spans="2:27" ht="15" customHeight="1">
      <c r="B308" s="50">
        <v>412537</v>
      </c>
      <c r="C308" s="51"/>
      <c r="D308" s="57" t="s">
        <v>322</v>
      </c>
      <c r="E308" s="53">
        <f t="shared" si="123"/>
        <v>1094.4038834951457</v>
      </c>
      <c r="F308" s="54">
        <f t="shared" si="128"/>
        <v>0</v>
      </c>
      <c r="G308" s="55"/>
      <c r="H308" s="55"/>
      <c r="I308" s="55"/>
      <c r="J308" s="55"/>
      <c r="K308" s="55"/>
      <c r="L308" s="55"/>
      <c r="M308" s="55"/>
      <c r="N308" s="55"/>
      <c r="O308" s="56">
        <f t="shared" si="124"/>
        <v>0</v>
      </c>
      <c r="Q308" s="57">
        <f t="shared" si="125"/>
        <v>1657.7</v>
      </c>
      <c r="R308" s="73">
        <f t="shared" si="126"/>
        <v>1.5147058823529411</v>
      </c>
      <c r="W308" s="10">
        <v>1287.5339805825242</v>
      </c>
      <c r="X308" s="58">
        <v>1657.7</v>
      </c>
      <c r="Y308" s="1"/>
      <c r="Z308" s="1"/>
      <c r="AA308" s="1"/>
    </row>
    <row r="309" spans="2:27" ht="15" customHeight="1">
      <c r="B309" s="50">
        <v>412543</v>
      </c>
      <c r="C309" s="51"/>
      <c r="D309" s="57" t="s">
        <v>323</v>
      </c>
      <c r="E309" s="53">
        <f t="shared" si="123"/>
        <v>591.1378640776699</v>
      </c>
      <c r="F309" s="54">
        <f t="shared" si="128"/>
        <v>0</v>
      </c>
      <c r="G309" s="55"/>
      <c r="H309" s="55"/>
      <c r="I309" s="55"/>
      <c r="J309" s="55"/>
      <c r="K309" s="55"/>
      <c r="L309" s="55"/>
      <c r="M309" s="55"/>
      <c r="N309" s="55"/>
      <c r="O309" s="56">
        <f t="shared" si="124"/>
        <v>0</v>
      </c>
      <c r="Q309" s="57">
        <f t="shared" si="125"/>
        <v>895.4</v>
      </c>
      <c r="R309" s="73">
        <f t="shared" si="126"/>
        <v>1.5147058823529413</v>
      </c>
      <c r="W309" s="10">
        <v>695.4563106796116</v>
      </c>
      <c r="X309" s="58">
        <v>895.4</v>
      </c>
      <c r="Y309" s="1"/>
      <c r="Z309" s="1"/>
      <c r="AA309" s="1"/>
    </row>
    <row r="310" spans="2:27" ht="15" customHeight="1">
      <c r="B310" s="50">
        <v>412545</v>
      </c>
      <c r="C310" s="51"/>
      <c r="D310" s="57" t="s">
        <v>324</v>
      </c>
      <c r="E310" s="53">
        <f t="shared" si="123"/>
        <v>1006.5320388349514</v>
      </c>
      <c r="F310" s="54">
        <f t="shared" si="128"/>
        <v>0</v>
      </c>
      <c r="G310" s="55"/>
      <c r="H310" s="55"/>
      <c r="I310" s="55"/>
      <c r="J310" s="55"/>
      <c r="K310" s="55"/>
      <c r="L310" s="55"/>
      <c r="M310" s="55"/>
      <c r="N310" s="55"/>
      <c r="O310" s="56">
        <f t="shared" si="124"/>
        <v>0</v>
      </c>
      <c r="Q310" s="57">
        <f t="shared" si="125"/>
        <v>1524.6</v>
      </c>
      <c r="R310" s="73">
        <f t="shared" si="126"/>
        <v>1.5147058823529411</v>
      </c>
      <c r="W310" s="10">
        <v>1184.1553398058252</v>
      </c>
      <c r="X310" s="58">
        <v>1524.6</v>
      </c>
      <c r="Y310" s="1"/>
      <c r="Z310" s="1"/>
      <c r="AA310" s="1"/>
    </row>
    <row r="311" spans="2:27" ht="15" customHeight="1">
      <c r="B311" s="50">
        <v>412544</v>
      </c>
      <c r="C311" s="51"/>
      <c r="D311" s="52" t="s">
        <v>325</v>
      </c>
      <c r="E311" s="53">
        <f t="shared" si="123"/>
        <v>958.6019417475729</v>
      </c>
      <c r="F311" s="54">
        <f aca="true" t="shared" si="129" ref="F311:F314">SUM(G311:M311)</f>
        <v>0</v>
      </c>
      <c r="G311" s="128"/>
      <c r="H311" s="129"/>
      <c r="I311" s="130"/>
      <c r="J311" s="131"/>
      <c r="K311" s="132"/>
      <c r="L311" s="133"/>
      <c r="M311" s="134"/>
      <c r="N311" s="135"/>
      <c r="O311" s="56">
        <f t="shared" si="124"/>
        <v>0</v>
      </c>
      <c r="Q311" s="57">
        <f t="shared" si="125"/>
        <v>1452</v>
      </c>
      <c r="R311" s="73">
        <f t="shared" si="126"/>
        <v>1.514705882352941</v>
      </c>
      <c r="W311" s="10">
        <v>1127.7669902912623</v>
      </c>
      <c r="X311" s="58">
        <v>1452</v>
      </c>
      <c r="Y311" s="1"/>
      <c r="Z311" s="1"/>
      <c r="AA311" s="1"/>
    </row>
    <row r="312" spans="2:27" ht="15" customHeight="1">
      <c r="B312" s="50">
        <v>412548</v>
      </c>
      <c r="C312" s="51"/>
      <c r="D312" s="52" t="s">
        <v>326</v>
      </c>
      <c r="E312" s="53">
        <f t="shared" si="123"/>
        <v>1118.3689320388353</v>
      </c>
      <c r="F312" s="54">
        <f t="shared" si="129"/>
        <v>0</v>
      </c>
      <c r="G312" s="128"/>
      <c r="H312" s="129"/>
      <c r="I312" s="130"/>
      <c r="J312" s="131"/>
      <c r="K312" s="132"/>
      <c r="L312" s="133"/>
      <c r="M312" s="134"/>
      <c r="N312" s="135"/>
      <c r="O312" s="56">
        <f t="shared" si="124"/>
        <v>0</v>
      </c>
      <c r="Q312" s="57">
        <f t="shared" si="125"/>
        <v>1694</v>
      </c>
      <c r="R312" s="73">
        <f t="shared" si="126"/>
        <v>1.5147058823529407</v>
      </c>
      <c r="W312" s="10">
        <v>1315.728155339806</v>
      </c>
      <c r="X312" s="58">
        <v>1694</v>
      </c>
      <c r="Y312" s="1"/>
      <c r="Z312" s="1"/>
      <c r="AA312" s="1"/>
    </row>
    <row r="313" spans="2:27" ht="15" customHeight="1">
      <c r="B313" s="50">
        <v>412550</v>
      </c>
      <c r="C313" s="51"/>
      <c r="D313" s="52" t="s">
        <v>327</v>
      </c>
      <c r="E313" s="53">
        <f t="shared" si="123"/>
        <v>1397.9611650485438</v>
      </c>
      <c r="F313" s="54">
        <f t="shared" si="129"/>
        <v>0</v>
      </c>
      <c r="G313" s="128"/>
      <c r="H313" s="129"/>
      <c r="I313" s="130"/>
      <c r="J313" s="131"/>
      <c r="K313" s="132"/>
      <c r="L313" s="133"/>
      <c r="M313" s="134"/>
      <c r="N313" s="135"/>
      <c r="O313" s="56">
        <f t="shared" si="124"/>
        <v>0</v>
      </c>
      <c r="Q313" s="57">
        <f t="shared" si="125"/>
        <v>2117.5</v>
      </c>
      <c r="R313" s="73">
        <f t="shared" si="126"/>
        <v>1.5147058823529411</v>
      </c>
      <c r="W313" s="10">
        <v>1644.6601941747574</v>
      </c>
      <c r="X313" s="58">
        <v>2117.5</v>
      </c>
      <c r="Y313" s="1"/>
      <c r="Z313" s="1"/>
      <c r="AA313" s="1"/>
    </row>
    <row r="314" spans="2:27" ht="15" customHeight="1">
      <c r="B314" s="50">
        <v>412552</v>
      </c>
      <c r="C314" s="51"/>
      <c r="D314" s="52" t="s">
        <v>328</v>
      </c>
      <c r="E314" s="53">
        <f t="shared" si="123"/>
        <v>1677.5533980582527</v>
      </c>
      <c r="F314" s="54">
        <f t="shared" si="129"/>
        <v>0</v>
      </c>
      <c r="G314" s="128"/>
      <c r="H314" s="129"/>
      <c r="I314" s="130"/>
      <c r="J314" s="131"/>
      <c r="K314" s="132"/>
      <c r="L314" s="133"/>
      <c r="M314" s="134"/>
      <c r="N314" s="135"/>
      <c r="O314" s="56">
        <f t="shared" si="124"/>
        <v>0</v>
      </c>
      <c r="Q314" s="57">
        <f t="shared" si="125"/>
        <v>2541</v>
      </c>
      <c r="R314" s="73">
        <f t="shared" si="126"/>
        <v>1.514705882352941</v>
      </c>
      <c r="W314" s="10">
        <v>1973.592233009709</v>
      </c>
      <c r="X314" s="58">
        <v>2541</v>
      </c>
      <c r="Y314" s="1"/>
      <c r="Z314" s="1"/>
      <c r="AA314" s="1"/>
    </row>
    <row r="315" spans="2:27" ht="15" customHeight="1">
      <c r="B315" s="50">
        <v>412546</v>
      </c>
      <c r="C315" s="51"/>
      <c r="D315" s="52" t="s">
        <v>329</v>
      </c>
      <c r="E315" s="53">
        <f t="shared" si="123"/>
        <v>1198.252427184466</v>
      </c>
      <c r="F315" s="54">
        <f aca="true" t="shared" si="130" ref="F315:F333">G315</f>
        <v>0</v>
      </c>
      <c r="G315" s="55"/>
      <c r="H315" s="55"/>
      <c r="I315" s="55"/>
      <c r="J315" s="55"/>
      <c r="K315" s="55"/>
      <c r="L315" s="55"/>
      <c r="M315" s="55"/>
      <c r="N315" s="55"/>
      <c r="O315" s="56">
        <f t="shared" si="124"/>
        <v>0</v>
      </c>
      <c r="Q315" s="57">
        <f t="shared" si="125"/>
        <v>1815</v>
      </c>
      <c r="R315" s="73">
        <f t="shared" si="126"/>
        <v>1.5147058823529413</v>
      </c>
      <c r="W315" s="10">
        <v>1409.7087378640776</v>
      </c>
      <c r="X315" s="58">
        <v>1815</v>
      </c>
      <c r="Y315" s="1"/>
      <c r="Z315" s="1"/>
      <c r="AA315" s="1"/>
    </row>
    <row r="316" spans="2:27" ht="15" customHeight="1">
      <c r="B316" s="50">
        <v>412551</v>
      </c>
      <c r="C316" s="51"/>
      <c r="D316" s="52" t="s">
        <v>330</v>
      </c>
      <c r="E316" s="53">
        <f t="shared" si="123"/>
        <v>1477.8446601941748</v>
      </c>
      <c r="F316" s="54">
        <f t="shared" si="130"/>
        <v>0</v>
      </c>
      <c r="G316" s="55"/>
      <c r="H316" s="55"/>
      <c r="I316" s="55"/>
      <c r="J316" s="55"/>
      <c r="K316" s="55"/>
      <c r="L316" s="55"/>
      <c r="M316" s="55"/>
      <c r="N316" s="55"/>
      <c r="O316" s="56">
        <f t="shared" si="124"/>
        <v>0</v>
      </c>
      <c r="Q316" s="57">
        <f t="shared" si="125"/>
        <v>2238.5</v>
      </c>
      <c r="R316" s="73">
        <f t="shared" si="126"/>
        <v>1.5147058823529411</v>
      </c>
      <c r="W316" s="10">
        <v>1738.6407766990292</v>
      </c>
      <c r="X316" s="58">
        <v>2238.5</v>
      </c>
      <c r="Y316" s="1"/>
      <c r="Z316" s="1"/>
      <c r="AA316" s="1"/>
    </row>
    <row r="317" spans="2:27" ht="15" customHeight="1">
      <c r="B317" s="50">
        <v>412553</v>
      </c>
      <c r="C317" s="51"/>
      <c r="D317" s="52" t="s">
        <v>331</v>
      </c>
      <c r="E317" s="53">
        <f t="shared" si="123"/>
        <v>1405.9495145631067</v>
      </c>
      <c r="F317" s="54">
        <f t="shared" si="130"/>
        <v>0</v>
      </c>
      <c r="G317" s="55"/>
      <c r="H317" s="55"/>
      <c r="I317" s="55"/>
      <c r="J317" s="55"/>
      <c r="K317" s="55"/>
      <c r="L317" s="55"/>
      <c r="M317" s="55"/>
      <c r="N317" s="55"/>
      <c r="O317" s="56">
        <f t="shared" si="124"/>
        <v>0</v>
      </c>
      <c r="Q317" s="57">
        <f t="shared" si="125"/>
        <v>2129.6</v>
      </c>
      <c r="R317" s="73">
        <f t="shared" si="126"/>
        <v>1.5147058823529411</v>
      </c>
      <c r="W317" s="10">
        <v>1654.0582524271845</v>
      </c>
      <c r="X317" s="58">
        <v>2129.6</v>
      </c>
      <c r="Y317" s="1"/>
      <c r="Z317" s="1"/>
      <c r="AA317" s="1"/>
    </row>
    <row r="318" spans="2:27" ht="15" customHeight="1">
      <c r="B318" s="50">
        <v>412556</v>
      </c>
      <c r="C318" s="51"/>
      <c r="D318" s="52" t="s">
        <v>332</v>
      </c>
      <c r="E318" s="53">
        <f t="shared" si="123"/>
        <v>1687.6967441860463</v>
      </c>
      <c r="F318" s="54">
        <f t="shared" si="130"/>
        <v>0</v>
      </c>
      <c r="G318" s="55"/>
      <c r="H318" s="55"/>
      <c r="I318" s="55"/>
      <c r="J318" s="55"/>
      <c r="K318" s="55"/>
      <c r="L318" s="55"/>
      <c r="M318" s="55"/>
      <c r="N318" s="55"/>
      <c r="O318" s="56">
        <f t="shared" si="124"/>
        <v>0</v>
      </c>
      <c r="Q318" s="57">
        <f t="shared" si="125"/>
        <v>2541</v>
      </c>
      <c r="R318" s="73">
        <f t="shared" si="126"/>
        <v>1.5056022408963587</v>
      </c>
      <c r="W318" s="10">
        <v>1985.5255813953486</v>
      </c>
      <c r="X318" s="58">
        <v>2541</v>
      </c>
      <c r="Y318" s="1"/>
      <c r="Z318" s="1"/>
      <c r="AA318" s="1"/>
    </row>
    <row r="319" spans="2:27" ht="15" customHeight="1">
      <c r="B319" s="50">
        <v>412605</v>
      </c>
      <c r="C319" s="51"/>
      <c r="D319" s="52" t="s">
        <v>333</v>
      </c>
      <c r="E319" s="53">
        <f t="shared" si="123"/>
        <v>1381.2755</v>
      </c>
      <c r="F319" s="54">
        <f t="shared" si="130"/>
        <v>0</v>
      </c>
      <c r="G319" s="55"/>
      <c r="H319" s="55"/>
      <c r="I319" s="55"/>
      <c r="J319" s="55"/>
      <c r="K319" s="55"/>
      <c r="L319" s="55"/>
      <c r="M319" s="55"/>
      <c r="N319" s="55"/>
      <c r="O319" s="56">
        <f t="shared" si="124"/>
        <v>0</v>
      </c>
      <c r="Q319" s="57">
        <f t="shared" si="125"/>
        <v>2057</v>
      </c>
      <c r="R319" s="73">
        <f t="shared" si="126"/>
        <v>1.4892032762472078</v>
      </c>
      <c r="W319" s="10">
        <v>1625.03</v>
      </c>
      <c r="X319" s="58">
        <v>2057</v>
      </c>
      <c r="Y319" s="1"/>
      <c r="Z319" s="1"/>
      <c r="AA319" s="1"/>
    </row>
    <row r="320" spans="2:27" ht="15" customHeight="1">
      <c r="B320" s="50">
        <v>412607</v>
      </c>
      <c r="C320" s="51"/>
      <c r="D320" s="52" t="s">
        <v>334</v>
      </c>
      <c r="E320" s="53">
        <f t="shared" si="123"/>
        <v>1543.7785000000001</v>
      </c>
      <c r="F320" s="54">
        <f t="shared" si="130"/>
        <v>0</v>
      </c>
      <c r="G320" s="55"/>
      <c r="H320" s="55"/>
      <c r="I320" s="55"/>
      <c r="J320" s="55"/>
      <c r="K320" s="55"/>
      <c r="L320" s="55"/>
      <c r="M320" s="55"/>
      <c r="N320" s="55"/>
      <c r="O320" s="56">
        <f t="shared" si="124"/>
        <v>0</v>
      </c>
      <c r="Q320" s="57">
        <f t="shared" si="125"/>
        <v>2299</v>
      </c>
      <c r="R320" s="73">
        <f t="shared" si="126"/>
        <v>1.4892032762472076</v>
      </c>
      <c r="W320" s="10">
        <v>1816.21</v>
      </c>
      <c r="X320" s="58">
        <v>2299</v>
      </c>
      <c r="Y320" s="1"/>
      <c r="Z320" s="1"/>
      <c r="AA320" s="1"/>
    </row>
    <row r="321" spans="2:27" ht="15" customHeight="1">
      <c r="B321" s="50">
        <v>412601</v>
      </c>
      <c r="C321" s="59" t="s">
        <v>17</v>
      </c>
      <c r="D321" s="52" t="s">
        <v>335</v>
      </c>
      <c r="E321" s="53">
        <f t="shared" si="123"/>
        <v>1584.40425</v>
      </c>
      <c r="F321" s="54">
        <f t="shared" si="130"/>
        <v>0</v>
      </c>
      <c r="G321" s="55"/>
      <c r="H321" s="55"/>
      <c r="I321" s="55"/>
      <c r="J321" s="55"/>
      <c r="K321" s="55"/>
      <c r="L321" s="55"/>
      <c r="M321" s="55"/>
      <c r="N321" s="55"/>
      <c r="O321" s="56">
        <f t="shared" si="124"/>
        <v>0</v>
      </c>
      <c r="Q321" s="57">
        <f t="shared" si="125"/>
        <v>2359.5</v>
      </c>
      <c r="R321" s="73">
        <f t="shared" si="126"/>
        <v>1.4892032762472076</v>
      </c>
      <c r="W321" s="10">
        <v>1864.0049999999999</v>
      </c>
      <c r="X321" s="58">
        <v>2359.5</v>
      </c>
      <c r="Y321" s="1"/>
      <c r="Z321" s="1"/>
      <c r="AA321" s="1"/>
    </row>
    <row r="322" spans="2:27" ht="15" customHeight="1">
      <c r="B322" s="50">
        <v>412603</v>
      </c>
      <c r="C322" s="59" t="s">
        <v>17</v>
      </c>
      <c r="D322" s="52" t="s">
        <v>336</v>
      </c>
      <c r="E322" s="53">
        <f t="shared" si="123"/>
        <v>1868.7844999999998</v>
      </c>
      <c r="F322" s="54">
        <f t="shared" si="130"/>
        <v>0</v>
      </c>
      <c r="G322" s="55"/>
      <c r="H322" s="55"/>
      <c r="I322" s="55"/>
      <c r="J322" s="55"/>
      <c r="K322" s="55"/>
      <c r="L322" s="55"/>
      <c r="M322" s="55"/>
      <c r="N322" s="55"/>
      <c r="O322" s="56">
        <f t="shared" si="124"/>
        <v>0</v>
      </c>
      <c r="Q322" s="57">
        <f t="shared" si="125"/>
        <v>2783</v>
      </c>
      <c r="R322" s="73">
        <f t="shared" si="126"/>
        <v>1.4892032762472078</v>
      </c>
      <c r="W322" s="10">
        <v>2198.5699999999997</v>
      </c>
      <c r="X322" s="58">
        <v>2783</v>
      </c>
      <c r="Y322" s="1"/>
      <c r="Z322" s="1"/>
      <c r="AA322" s="1"/>
    </row>
    <row r="323" spans="2:27" ht="15" customHeight="1">
      <c r="B323" s="50">
        <v>412670</v>
      </c>
      <c r="C323" s="59" t="s">
        <v>17</v>
      </c>
      <c r="D323" s="52" t="s">
        <v>337</v>
      </c>
      <c r="E323" s="53">
        <f t="shared" si="123"/>
        <v>1203.6087179487179</v>
      </c>
      <c r="F323" s="54">
        <f t="shared" si="130"/>
        <v>0</v>
      </c>
      <c r="G323" s="55"/>
      <c r="H323" s="55"/>
      <c r="I323" s="55"/>
      <c r="J323" s="55"/>
      <c r="K323" s="55"/>
      <c r="L323" s="55"/>
      <c r="M323" s="55"/>
      <c r="N323" s="55"/>
      <c r="O323" s="56">
        <f t="shared" si="124"/>
        <v>0</v>
      </c>
      <c r="Q323" s="57">
        <f t="shared" si="125"/>
        <v>1694</v>
      </c>
      <c r="R323" s="73">
        <f t="shared" si="126"/>
        <v>1.407434139299892</v>
      </c>
      <c r="W323" s="10">
        <v>1416.0102564102563</v>
      </c>
      <c r="X323" s="58">
        <v>1694</v>
      </c>
      <c r="Y323" s="1"/>
      <c r="Z323" s="1"/>
      <c r="AA323" s="1"/>
    </row>
    <row r="324" spans="2:27" ht="15" customHeight="1">
      <c r="B324" s="50">
        <v>412682</v>
      </c>
      <c r="C324" s="59" t="s">
        <v>17</v>
      </c>
      <c r="D324" s="52" t="s">
        <v>338</v>
      </c>
      <c r="E324" s="53">
        <f t="shared" si="123"/>
        <v>1547.496923076923</v>
      </c>
      <c r="F324" s="54">
        <f t="shared" si="130"/>
        <v>0</v>
      </c>
      <c r="G324" s="55"/>
      <c r="H324" s="55"/>
      <c r="I324" s="55"/>
      <c r="J324" s="55"/>
      <c r="K324" s="55"/>
      <c r="L324" s="55"/>
      <c r="M324" s="55"/>
      <c r="N324" s="55"/>
      <c r="O324" s="56">
        <f t="shared" si="124"/>
        <v>0</v>
      </c>
      <c r="Q324" s="57">
        <f t="shared" si="125"/>
        <v>2178</v>
      </c>
      <c r="R324" s="73">
        <f t="shared" si="126"/>
        <v>1.407434139299892</v>
      </c>
      <c r="W324" s="10">
        <v>1820.5846153846153</v>
      </c>
      <c r="X324" s="58">
        <v>2178</v>
      </c>
      <c r="Y324" s="1"/>
      <c r="Z324" s="1"/>
      <c r="AA324" s="1"/>
    </row>
    <row r="325" spans="2:27" ht="15" customHeight="1">
      <c r="B325" s="50">
        <v>412672</v>
      </c>
      <c r="C325" s="59" t="s">
        <v>17</v>
      </c>
      <c r="D325" s="52" t="s">
        <v>339</v>
      </c>
      <c r="E325" s="53">
        <f t="shared" si="123"/>
        <v>1203.6087179487179</v>
      </c>
      <c r="F325" s="54">
        <f t="shared" si="130"/>
        <v>0</v>
      </c>
      <c r="G325" s="55"/>
      <c r="H325" s="55"/>
      <c r="I325" s="55"/>
      <c r="J325" s="55"/>
      <c r="K325" s="55"/>
      <c r="L325" s="55"/>
      <c r="M325" s="55"/>
      <c r="N325" s="55"/>
      <c r="O325" s="56">
        <f t="shared" si="124"/>
        <v>0</v>
      </c>
      <c r="Q325" s="57">
        <f t="shared" si="125"/>
        <v>1694</v>
      </c>
      <c r="R325" s="73">
        <f t="shared" si="126"/>
        <v>1.407434139299892</v>
      </c>
      <c r="W325" s="10">
        <v>1416.0102564102563</v>
      </c>
      <c r="X325" s="58">
        <v>1694</v>
      </c>
      <c r="Y325" s="1"/>
      <c r="Z325" s="1"/>
      <c r="AA325" s="1"/>
    </row>
    <row r="326" spans="2:27" ht="15" customHeight="1">
      <c r="B326" s="50">
        <v>412684</v>
      </c>
      <c r="C326" s="59" t="s">
        <v>17</v>
      </c>
      <c r="D326" s="52" t="s">
        <v>340</v>
      </c>
      <c r="E326" s="53">
        <f t="shared" si="123"/>
        <v>1547.496923076923</v>
      </c>
      <c r="F326" s="54">
        <f t="shared" si="130"/>
        <v>0</v>
      </c>
      <c r="G326" s="55"/>
      <c r="H326" s="55"/>
      <c r="I326" s="55"/>
      <c r="J326" s="55"/>
      <c r="K326" s="55"/>
      <c r="L326" s="55"/>
      <c r="M326" s="55"/>
      <c r="N326" s="55"/>
      <c r="O326" s="56">
        <f t="shared" si="124"/>
        <v>0</v>
      </c>
      <c r="Q326" s="57">
        <f t="shared" si="125"/>
        <v>2178</v>
      </c>
      <c r="R326" s="73">
        <f t="shared" si="126"/>
        <v>1.407434139299892</v>
      </c>
      <c r="W326" s="10">
        <v>1820.5846153846153</v>
      </c>
      <c r="X326" s="58">
        <v>2178</v>
      </c>
      <c r="Y326" s="1"/>
      <c r="Z326" s="1"/>
      <c r="AA326" s="1"/>
    </row>
    <row r="327" spans="2:27" ht="15" customHeight="1">
      <c r="B327" s="50">
        <v>412674</v>
      </c>
      <c r="C327" s="59" t="s">
        <v>17</v>
      </c>
      <c r="D327" s="52" t="s">
        <v>341</v>
      </c>
      <c r="E327" s="53">
        <f t="shared" si="123"/>
        <v>2149.3012820512818</v>
      </c>
      <c r="F327" s="54">
        <f t="shared" si="130"/>
        <v>0</v>
      </c>
      <c r="G327" s="55"/>
      <c r="H327" s="55"/>
      <c r="I327" s="55"/>
      <c r="J327" s="55"/>
      <c r="K327" s="55"/>
      <c r="L327" s="55"/>
      <c r="M327" s="55"/>
      <c r="N327" s="55"/>
      <c r="O327" s="56">
        <f t="shared" si="124"/>
        <v>0</v>
      </c>
      <c r="Q327" s="57">
        <f t="shared" si="125"/>
        <v>3025</v>
      </c>
      <c r="R327" s="73">
        <f t="shared" si="126"/>
        <v>1.407434139299892</v>
      </c>
      <c r="W327" s="10">
        <v>2528.589743589743</v>
      </c>
      <c r="X327" s="58">
        <v>3025</v>
      </c>
      <c r="Y327" s="1"/>
      <c r="Z327" s="1"/>
      <c r="AA327" s="1"/>
    </row>
    <row r="328" spans="2:27" ht="15" customHeight="1">
      <c r="B328" s="50">
        <v>412676</v>
      </c>
      <c r="C328" s="59" t="s">
        <v>17</v>
      </c>
      <c r="D328" s="52" t="s">
        <v>342</v>
      </c>
      <c r="E328" s="53">
        <f t="shared" si="123"/>
        <v>2579.161538461538</v>
      </c>
      <c r="F328" s="54">
        <f t="shared" si="130"/>
        <v>0</v>
      </c>
      <c r="G328" s="55"/>
      <c r="H328" s="55"/>
      <c r="I328" s="55"/>
      <c r="J328" s="55"/>
      <c r="K328" s="55"/>
      <c r="L328" s="55"/>
      <c r="M328" s="55"/>
      <c r="N328" s="55"/>
      <c r="O328" s="56">
        <f t="shared" si="124"/>
        <v>0</v>
      </c>
      <c r="Q328" s="57">
        <f t="shared" si="125"/>
        <v>3630</v>
      </c>
      <c r="R328" s="73">
        <f t="shared" si="126"/>
        <v>1.407434139299892</v>
      </c>
      <c r="W328" s="10">
        <v>3034.307692307692</v>
      </c>
      <c r="X328" s="58">
        <v>3630</v>
      </c>
      <c r="Y328" s="1"/>
      <c r="Z328" s="1"/>
      <c r="AA328" s="1"/>
    </row>
    <row r="329" spans="2:27" ht="15" customHeight="1">
      <c r="B329" s="50">
        <v>412678</v>
      </c>
      <c r="C329" s="59" t="s">
        <v>17</v>
      </c>
      <c r="D329" s="52" t="s">
        <v>343</v>
      </c>
      <c r="E329" s="53">
        <f t="shared" si="123"/>
        <v>1160.6226923076922</v>
      </c>
      <c r="F329" s="54">
        <f t="shared" si="130"/>
        <v>0</v>
      </c>
      <c r="G329" s="55"/>
      <c r="H329" s="55"/>
      <c r="I329" s="55"/>
      <c r="J329" s="55"/>
      <c r="K329" s="55"/>
      <c r="L329" s="55"/>
      <c r="M329" s="55"/>
      <c r="N329" s="55"/>
      <c r="O329" s="56">
        <f t="shared" si="124"/>
        <v>0</v>
      </c>
      <c r="Q329" s="57">
        <f t="shared" si="125"/>
        <v>1633.5</v>
      </c>
      <c r="R329" s="73">
        <f t="shared" si="126"/>
        <v>1.407434139299892</v>
      </c>
      <c r="W329" s="10">
        <v>1365.4384615384613</v>
      </c>
      <c r="X329" s="58">
        <v>1633.5</v>
      </c>
      <c r="Y329" s="1"/>
      <c r="Z329" s="1"/>
      <c r="AA329" s="1"/>
    </row>
    <row r="330" spans="2:27" ht="15" customHeight="1">
      <c r="B330" s="50">
        <v>412680</v>
      </c>
      <c r="C330" s="59" t="s">
        <v>17</v>
      </c>
      <c r="D330" s="52" t="s">
        <v>344</v>
      </c>
      <c r="E330" s="53">
        <f t="shared" si="123"/>
        <v>1246.5947435897435</v>
      </c>
      <c r="F330" s="54">
        <f t="shared" si="130"/>
        <v>0</v>
      </c>
      <c r="G330" s="55"/>
      <c r="H330" s="55"/>
      <c r="I330" s="55"/>
      <c r="J330" s="55"/>
      <c r="K330" s="55"/>
      <c r="L330" s="55"/>
      <c r="M330" s="55"/>
      <c r="N330" s="55"/>
      <c r="O330" s="56">
        <f t="shared" si="124"/>
        <v>0</v>
      </c>
      <c r="Q330" s="57">
        <f t="shared" si="125"/>
        <v>1754.5</v>
      </c>
      <c r="R330" s="73">
        <f t="shared" si="126"/>
        <v>1.4074341392998917</v>
      </c>
      <c r="W330" s="10">
        <v>1466.5820512820512</v>
      </c>
      <c r="X330" s="58">
        <v>1754.5</v>
      </c>
      <c r="Y330" s="1"/>
      <c r="Z330" s="1"/>
      <c r="AA330" s="1"/>
    </row>
    <row r="331" spans="2:27" ht="15" customHeight="1">
      <c r="B331" s="50">
        <v>412671</v>
      </c>
      <c r="C331" s="59" t="s">
        <v>17</v>
      </c>
      <c r="D331" s="52" t="s">
        <v>345</v>
      </c>
      <c r="E331" s="53">
        <f t="shared" si="123"/>
        <v>1418.538846153846</v>
      </c>
      <c r="F331" s="54">
        <f t="shared" si="130"/>
        <v>0</v>
      </c>
      <c r="G331" s="55"/>
      <c r="H331" s="55"/>
      <c r="I331" s="55"/>
      <c r="J331" s="55"/>
      <c r="K331" s="55"/>
      <c r="L331" s="55"/>
      <c r="M331" s="55"/>
      <c r="N331" s="55"/>
      <c r="O331" s="56">
        <f t="shared" si="124"/>
        <v>0</v>
      </c>
      <c r="Q331" s="57">
        <f t="shared" si="125"/>
        <v>1996.5</v>
      </c>
      <c r="R331" s="73">
        <f t="shared" si="126"/>
        <v>1.407434139299892</v>
      </c>
      <c r="W331" s="10">
        <v>1668.8692307692304</v>
      </c>
      <c r="X331" s="58">
        <v>1996.5</v>
      </c>
      <c r="Y331" s="1"/>
      <c r="Z331" s="1"/>
      <c r="AA331" s="1"/>
    </row>
    <row r="332" spans="2:27" ht="15" customHeight="1">
      <c r="B332" s="50">
        <v>412683</v>
      </c>
      <c r="C332" s="59" t="s">
        <v>17</v>
      </c>
      <c r="D332" s="52" t="s">
        <v>346</v>
      </c>
      <c r="E332" s="53">
        <f t="shared" si="123"/>
        <v>1891.3851282051282</v>
      </c>
      <c r="F332" s="54">
        <f t="shared" si="130"/>
        <v>0</v>
      </c>
      <c r="G332" s="55"/>
      <c r="H332" s="55"/>
      <c r="I332" s="55"/>
      <c r="J332" s="55"/>
      <c r="K332" s="55"/>
      <c r="L332" s="55"/>
      <c r="M332" s="55"/>
      <c r="N332" s="55"/>
      <c r="O332" s="56">
        <f t="shared" si="124"/>
        <v>0</v>
      </c>
      <c r="Q332" s="57">
        <f t="shared" si="125"/>
        <v>2662</v>
      </c>
      <c r="R332" s="73">
        <f t="shared" si="126"/>
        <v>1.4074341392998917</v>
      </c>
      <c r="W332" s="10">
        <v>2225.1589743589743</v>
      </c>
      <c r="X332" s="58">
        <v>2662</v>
      </c>
      <c r="Y332" s="1"/>
      <c r="Z332" s="1"/>
      <c r="AA332" s="1"/>
    </row>
    <row r="333" spans="2:27" ht="15" customHeight="1">
      <c r="B333" s="50">
        <v>412673</v>
      </c>
      <c r="C333" s="59" t="s">
        <v>17</v>
      </c>
      <c r="D333" s="52" t="s">
        <v>347</v>
      </c>
      <c r="E333" s="53">
        <f t="shared" si="123"/>
        <v>1418.538846153846</v>
      </c>
      <c r="F333" s="54">
        <f t="shared" si="130"/>
        <v>0</v>
      </c>
      <c r="G333" s="55"/>
      <c r="H333" s="55"/>
      <c r="I333" s="55"/>
      <c r="J333" s="55"/>
      <c r="K333" s="55"/>
      <c r="L333" s="55"/>
      <c r="M333" s="55"/>
      <c r="N333" s="55"/>
      <c r="O333" s="56">
        <f t="shared" si="124"/>
        <v>0</v>
      </c>
      <c r="Q333" s="57">
        <f t="shared" si="125"/>
        <v>1996.5</v>
      </c>
      <c r="R333" s="73">
        <f t="shared" si="126"/>
        <v>1.407434139299892</v>
      </c>
      <c r="W333" s="10">
        <v>1668.8692307692304</v>
      </c>
      <c r="X333" s="58">
        <v>1996.5</v>
      </c>
      <c r="Y333" s="1"/>
      <c r="Z333" s="1"/>
      <c r="AA333" s="1"/>
    </row>
    <row r="334" spans="2:27" ht="15" customHeight="1">
      <c r="B334" s="50">
        <v>412685</v>
      </c>
      <c r="C334" s="59" t="s">
        <v>17</v>
      </c>
      <c r="D334" s="52" t="s">
        <v>348</v>
      </c>
      <c r="E334" s="53">
        <f t="shared" si="123"/>
        <v>1891.3851282051282</v>
      </c>
      <c r="F334" s="54"/>
      <c r="G334" s="55"/>
      <c r="H334" s="55"/>
      <c r="I334" s="55"/>
      <c r="J334" s="55"/>
      <c r="K334" s="55"/>
      <c r="L334" s="55"/>
      <c r="M334" s="55"/>
      <c r="N334" s="55"/>
      <c r="O334" s="56">
        <f t="shared" si="124"/>
        <v>0</v>
      </c>
      <c r="Q334" s="57">
        <f t="shared" si="125"/>
        <v>2662</v>
      </c>
      <c r="R334" s="73">
        <f t="shared" si="126"/>
        <v>1.4074341392998917</v>
      </c>
      <c r="W334" s="10">
        <v>2225.1589743589743</v>
      </c>
      <c r="X334" s="58">
        <v>2662</v>
      </c>
      <c r="Y334" s="1"/>
      <c r="Z334" s="1"/>
      <c r="AA334" s="1"/>
    </row>
    <row r="335" spans="2:27" ht="15" customHeight="1">
      <c r="B335" s="50">
        <v>412675</v>
      </c>
      <c r="C335" s="59" t="s">
        <v>17</v>
      </c>
      <c r="D335" s="52" t="s">
        <v>349</v>
      </c>
      <c r="E335" s="53">
        <f t="shared" si="123"/>
        <v>2273.960756410256</v>
      </c>
      <c r="F335" s="54"/>
      <c r="G335" s="55"/>
      <c r="H335" s="55"/>
      <c r="I335" s="55"/>
      <c r="J335" s="55"/>
      <c r="K335" s="55"/>
      <c r="L335" s="55"/>
      <c r="M335" s="55"/>
      <c r="N335" s="55"/>
      <c r="O335" s="56">
        <f t="shared" si="124"/>
        <v>0</v>
      </c>
      <c r="Q335" s="57">
        <f t="shared" si="125"/>
        <v>3200.45</v>
      </c>
      <c r="R335" s="73">
        <f t="shared" si="126"/>
        <v>1.4074341392998917</v>
      </c>
      <c r="W335" s="10">
        <v>2675.2479487179485</v>
      </c>
      <c r="X335" s="58">
        <v>3200.45</v>
      </c>
      <c r="Y335" s="1"/>
      <c r="Z335" s="1"/>
      <c r="AA335" s="1"/>
    </row>
    <row r="336" spans="2:27" ht="15" customHeight="1">
      <c r="B336" s="50">
        <v>412677</v>
      </c>
      <c r="C336" s="59" t="s">
        <v>17</v>
      </c>
      <c r="D336" s="52" t="s">
        <v>350</v>
      </c>
      <c r="E336" s="53">
        <f t="shared" si="123"/>
        <v>2742.5084358974354</v>
      </c>
      <c r="F336" s="54"/>
      <c r="G336" s="55"/>
      <c r="H336" s="55"/>
      <c r="I336" s="55"/>
      <c r="J336" s="55"/>
      <c r="K336" s="55"/>
      <c r="L336" s="55"/>
      <c r="M336" s="55"/>
      <c r="N336" s="55"/>
      <c r="O336" s="56">
        <f t="shared" si="124"/>
        <v>0</v>
      </c>
      <c r="Q336" s="57">
        <f t="shared" si="125"/>
        <v>3859.9</v>
      </c>
      <c r="R336" s="73">
        <f t="shared" si="126"/>
        <v>1.407434139299892</v>
      </c>
      <c r="W336" s="10">
        <v>3226.4805128205126</v>
      </c>
      <c r="X336" s="58">
        <v>3859.9</v>
      </c>
      <c r="Y336" s="1"/>
      <c r="Z336" s="1"/>
      <c r="AA336" s="1"/>
    </row>
    <row r="337" spans="2:27" ht="15" customHeight="1">
      <c r="B337" s="50">
        <v>412679</v>
      </c>
      <c r="C337" s="59" t="s">
        <v>17</v>
      </c>
      <c r="D337" s="52" t="s">
        <v>351</v>
      </c>
      <c r="E337" s="53">
        <f t="shared" si="123"/>
        <v>1461.5248717948716</v>
      </c>
      <c r="F337" s="54"/>
      <c r="G337" s="55"/>
      <c r="H337" s="55"/>
      <c r="I337" s="55"/>
      <c r="J337" s="55"/>
      <c r="K337" s="55"/>
      <c r="L337" s="55"/>
      <c r="M337" s="55"/>
      <c r="N337" s="55"/>
      <c r="O337" s="56">
        <f t="shared" si="124"/>
        <v>0</v>
      </c>
      <c r="Q337" s="57">
        <f t="shared" si="125"/>
        <v>2057</v>
      </c>
      <c r="R337" s="73">
        <f t="shared" si="126"/>
        <v>1.407434139299892</v>
      </c>
      <c r="W337" s="10">
        <v>1719.4410256410254</v>
      </c>
      <c r="X337" s="58">
        <v>2057</v>
      </c>
      <c r="Y337" s="1"/>
      <c r="Z337" s="1"/>
      <c r="AA337" s="1"/>
    </row>
    <row r="338" spans="2:27" ht="15" customHeight="1">
      <c r="B338" s="50">
        <v>412681</v>
      </c>
      <c r="C338" s="59" t="s">
        <v>17</v>
      </c>
      <c r="D338" s="52" t="s">
        <v>352</v>
      </c>
      <c r="E338" s="53">
        <f t="shared" si="123"/>
        <v>1547.496923076923</v>
      </c>
      <c r="F338" s="54"/>
      <c r="G338" s="55"/>
      <c r="H338" s="55"/>
      <c r="I338" s="55"/>
      <c r="J338" s="55"/>
      <c r="K338" s="55"/>
      <c r="L338" s="55"/>
      <c r="M338" s="55"/>
      <c r="N338" s="55"/>
      <c r="O338" s="56">
        <f t="shared" si="124"/>
        <v>0</v>
      </c>
      <c r="Q338" s="57">
        <f t="shared" si="125"/>
        <v>2178</v>
      </c>
      <c r="R338" s="73">
        <f t="shared" si="126"/>
        <v>1.407434139299892</v>
      </c>
      <c r="W338" s="10">
        <v>1820.5846153846153</v>
      </c>
      <c r="X338" s="58">
        <v>2178</v>
      </c>
      <c r="Y338" s="1"/>
      <c r="Z338" s="1"/>
      <c r="AA338" s="1"/>
    </row>
    <row r="339" spans="2:27" ht="15" customHeight="1">
      <c r="B339" s="50">
        <v>412698</v>
      </c>
      <c r="C339" s="124" t="s">
        <v>289</v>
      </c>
      <c r="D339" s="52" t="s">
        <v>353</v>
      </c>
      <c r="E339" s="53">
        <f t="shared" si="123"/>
        <v>3015.9031609756094</v>
      </c>
      <c r="F339" s="54">
        <f aca="true" t="shared" si="131" ref="F339:F344">G339</f>
        <v>0</v>
      </c>
      <c r="G339" s="55"/>
      <c r="H339" s="55"/>
      <c r="I339" s="55"/>
      <c r="J339" s="55"/>
      <c r="K339" s="55"/>
      <c r="L339" s="55"/>
      <c r="M339" s="55"/>
      <c r="N339" s="55"/>
      <c r="O339" s="56">
        <f t="shared" si="124"/>
        <v>0</v>
      </c>
      <c r="Q339" s="57">
        <f t="shared" si="125"/>
        <v>4040.9159999999997</v>
      </c>
      <c r="R339" s="73">
        <f t="shared" si="126"/>
        <v>1.3398692810457518</v>
      </c>
      <c r="W339" s="10">
        <v>3548.121365853658</v>
      </c>
      <c r="X339" s="58">
        <v>4040.9159999999997</v>
      </c>
      <c r="Y339" s="1"/>
      <c r="Z339" s="1"/>
      <c r="AA339" s="1"/>
    </row>
    <row r="340" spans="2:27" ht="15" customHeight="1">
      <c r="B340" s="50">
        <v>412699</v>
      </c>
      <c r="C340" s="124" t="s">
        <v>289</v>
      </c>
      <c r="D340" s="52" t="s">
        <v>354</v>
      </c>
      <c r="E340" s="53">
        <f t="shared" si="123"/>
        <v>3655.6401951219505</v>
      </c>
      <c r="F340" s="54">
        <f t="shared" si="131"/>
        <v>0</v>
      </c>
      <c r="G340" s="55"/>
      <c r="H340" s="55"/>
      <c r="I340" s="55"/>
      <c r="J340" s="55"/>
      <c r="K340" s="55"/>
      <c r="L340" s="55"/>
      <c r="M340" s="55"/>
      <c r="N340" s="55"/>
      <c r="O340" s="56">
        <f t="shared" si="124"/>
        <v>0</v>
      </c>
      <c r="Q340" s="57">
        <f t="shared" si="125"/>
        <v>4898.079999999999</v>
      </c>
      <c r="R340" s="73">
        <f t="shared" si="126"/>
        <v>1.3398692810457515</v>
      </c>
      <c r="W340" s="10">
        <v>4300.753170731707</v>
      </c>
      <c r="X340" s="58">
        <v>4898.079999999999</v>
      </c>
      <c r="Y340" s="1"/>
      <c r="Z340" s="1"/>
      <c r="AA340" s="1"/>
    </row>
    <row r="341" spans="2:27" ht="15" customHeight="1">
      <c r="B341" s="50">
        <v>412700</v>
      </c>
      <c r="C341" s="124" t="s">
        <v>289</v>
      </c>
      <c r="D341" s="52" t="s">
        <v>355</v>
      </c>
      <c r="E341" s="53">
        <f t="shared" si="123"/>
        <v>3655.6401951219505</v>
      </c>
      <c r="F341" s="54">
        <f t="shared" si="131"/>
        <v>0</v>
      </c>
      <c r="G341" s="55"/>
      <c r="H341" s="55"/>
      <c r="I341" s="55"/>
      <c r="J341" s="55"/>
      <c r="K341" s="55"/>
      <c r="L341" s="55"/>
      <c r="M341" s="55"/>
      <c r="N341" s="55"/>
      <c r="O341" s="56">
        <f t="shared" si="124"/>
        <v>0</v>
      </c>
      <c r="Q341" s="57">
        <f t="shared" si="125"/>
        <v>4898.079999999999</v>
      </c>
      <c r="R341" s="73">
        <f t="shared" si="126"/>
        <v>1.3398692810457515</v>
      </c>
      <c r="W341" s="10">
        <v>4300.753170731707</v>
      </c>
      <c r="X341" s="58">
        <v>4898.079999999999</v>
      </c>
      <c r="Y341" s="1"/>
      <c r="Z341" s="1"/>
      <c r="AA341" s="1"/>
    </row>
    <row r="342" spans="2:27" ht="15" customHeight="1">
      <c r="B342" s="50">
        <v>412701</v>
      </c>
      <c r="C342" s="124" t="s">
        <v>289</v>
      </c>
      <c r="D342" s="52" t="s">
        <v>356</v>
      </c>
      <c r="E342" s="53">
        <f t="shared" si="123"/>
        <v>4569.5502439024385</v>
      </c>
      <c r="F342" s="54">
        <f t="shared" si="131"/>
        <v>0</v>
      </c>
      <c r="G342" s="55"/>
      <c r="H342" s="55"/>
      <c r="I342" s="55"/>
      <c r="J342" s="55"/>
      <c r="K342" s="55"/>
      <c r="L342" s="55"/>
      <c r="M342" s="55"/>
      <c r="N342" s="55"/>
      <c r="O342" s="56">
        <f t="shared" si="124"/>
        <v>0</v>
      </c>
      <c r="Q342" s="57">
        <f t="shared" si="125"/>
        <v>6122.599999999999</v>
      </c>
      <c r="R342" s="73">
        <f t="shared" si="126"/>
        <v>1.3398692810457518</v>
      </c>
      <c r="W342" s="10">
        <v>5375.941463414633</v>
      </c>
      <c r="X342" s="58">
        <v>6122.6</v>
      </c>
      <c r="Y342" s="1"/>
      <c r="Z342" s="1"/>
      <c r="AA342" s="1"/>
    </row>
    <row r="343" spans="2:27" ht="15" customHeight="1">
      <c r="B343" s="50">
        <v>412702</v>
      </c>
      <c r="C343" s="124" t="s">
        <v>289</v>
      </c>
      <c r="D343" s="52" t="s">
        <v>357</v>
      </c>
      <c r="E343" s="53">
        <f t="shared" si="123"/>
        <v>5483.460292682925</v>
      </c>
      <c r="F343" s="54">
        <f t="shared" si="131"/>
        <v>0</v>
      </c>
      <c r="G343" s="55"/>
      <c r="H343" s="55"/>
      <c r="I343" s="55"/>
      <c r="J343" s="55"/>
      <c r="K343" s="55"/>
      <c r="L343" s="55"/>
      <c r="M343" s="55"/>
      <c r="N343" s="55"/>
      <c r="O343" s="56">
        <f t="shared" si="124"/>
        <v>0</v>
      </c>
      <c r="Q343" s="57">
        <f t="shared" si="125"/>
        <v>7347.119999999999</v>
      </c>
      <c r="R343" s="73">
        <f t="shared" si="126"/>
        <v>1.339869281045752</v>
      </c>
      <c r="W343" s="10">
        <v>6451.129756097559</v>
      </c>
      <c r="X343" s="58">
        <v>7347.119999999999</v>
      </c>
      <c r="Y343" s="1"/>
      <c r="Z343" s="1"/>
      <c r="AA343" s="1"/>
    </row>
    <row r="344" spans="2:27" ht="15" customHeight="1">
      <c r="B344" s="69"/>
      <c r="C344" s="70"/>
      <c r="D344" s="44" t="s">
        <v>358</v>
      </c>
      <c r="E344" s="71"/>
      <c r="F344" s="54">
        <f t="shared" si="131"/>
        <v>0</v>
      </c>
      <c r="G344" s="63"/>
      <c r="H344" s="64"/>
      <c r="I344" s="64"/>
      <c r="J344" s="64"/>
      <c r="K344" s="64"/>
      <c r="L344" s="64"/>
      <c r="M344" s="64"/>
      <c r="N344" s="64"/>
      <c r="O344" s="72"/>
      <c r="Q344" s="49"/>
      <c r="R344" s="71"/>
      <c r="W344" s="10">
        <v>1.21</v>
      </c>
      <c r="X344" s="58">
        <v>1.21</v>
      </c>
      <c r="Y344" s="1"/>
      <c r="Z344" s="1"/>
      <c r="AA344" s="1"/>
    </row>
    <row r="345" spans="2:27" ht="15" customHeight="1">
      <c r="B345" s="50">
        <v>412559</v>
      </c>
      <c r="C345" s="51"/>
      <c r="D345" s="52" t="s">
        <v>359</v>
      </c>
      <c r="E345" s="53">
        <f aca="true" t="shared" si="132" ref="E345:E378">(W345-W345*$E$5)</f>
        <v>139.2499565217391</v>
      </c>
      <c r="F345" s="54">
        <f>+G345+K345</f>
        <v>0</v>
      </c>
      <c r="G345" s="114"/>
      <c r="H345" s="114"/>
      <c r="I345" s="117"/>
      <c r="J345" s="117"/>
      <c r="K345" s="116"/>
      <c r="L345" s="116"/>
      <c r="M345" s="117"/>
      <c r="N345" s="117"/>
      <c r="O345" s="56">
        <f aca="true" t="shared" si="133" ref="O345:O378">E345*F345</f>
        <v>0</v>
      </c>
      <c r="Q345" s="57">
        <f aca="true" t="shared" si="134" ref="Q345:Q378">X345</f>
        <v>217.79999999999998</v>
      </c>
      <c r="R345" s="73">
        <f aca="true" t="shared" si="135" ref="R345:R378">Q345/E345</f>
        <v>1.564093845630738</v>
      </c>
      <c r="W345" s="10">
        <v>163.82347826086954</v>
      </c>
      <c r="X345" s="58">
        <v>217.8</v>
      </c>
      <c r="Y345" s="1"/>
      <c r="Z345" s="1"/>
      <c r="AA345" s="1"/>
    </row>
    <row r="346" spans="2:27" ht="15" customHeight="1">
      <c r="B346" s="50">
        <v>412560</v>
      </c>
      <c r="C346" s="51"/>
      <c r="D346" s="52" t="s">
        <v>360</v>
      </c>
      <c r="E346" s="53">
        <f t="shared" si="132"/>
        <v>162.4582826086956</v>
      </c>
      <c r="F346" s="54">
        <f aca="true" t="shared" si="136" ref="F346:F380">G346</f>
        <v>0</v>
      </c>
      <c r="G346" s="55"/>
      <c r="H346" s="55"/>
      <c r="I346" s="55"/>
      <c r="J346" s="55"/>
      <c r="K346" s="55"/>
      <c r="L346" s="55"/>
      <c r="M346" s="55"/>
      <c r="N346" s="55"/>
      <c r="O346" s="56">
        <f t="shared" si="133"/>
        <v>0</v>
      </c>
      <c r="Q346" s="57">
        <f t="shared" si="134"/>
        <v>254.1</v>
      </c>
      <c r="R346" s="73">
        <f t="shared" si="135"/>
        <v>1.5640938456307383</v>
      </c>
      <c r="W346" s="10">
        <v>191.12739130434778</v>
      </c>
      <c r="X346" s="58">
        <v>254.1</v>
      </c>
      <c r="Y346" s="1"/>
      <c r="Z346" s="1"/>
      <c r="AA346" s="1"/>
    </row>
    <row r="347" spans="2:27" ht="15" customHeight="1">
      <c r="B347" s="50">
        <v>265905</v>
      </c>
      <c r="C347" s="51"/>
      <c r="D347" s="52" t="s">
        <v>361</v>
      </c>
      <c r="E347" s="53">
        <f t="shared" si="132"/>
        <v>140.6413953488372</v>
      </c>
      <c r="F347" s="54">
        <f t="shared" si="136"/>
        <v>0</v>
      </c>
      <c r="G347" s="55"/>
      <c r="H347" s="55"/>
      <c r="I347" s="55"/>
      <c r="J347" s="55"/>
      <c r="K347" s="55"/>
      <c r="L347" s="55"/>
      <c r="M347" s="55"/>
      <c r="N347" s="55"/>
      <c r="O347" s="56">
        <f t="shared" si="133"/>
        <v>0</v>
      </c>
      <c r="Q347" s="57">
        <f t="shared" si="134"/>
        <v>211.75</v>
      </c>
      <c r="R347" s="73">
        <f t="shared" si="135"/>
        <v>1.5056022408963587</v>
      </c>
      <c r="W347" s="10">
        <v>165.46046511627904</v>
      </c>
      <c r="X347" s="58">
        <v>211.75</v>
      </c>
      <c r="Y347" s="1"/>
      <c r="Z347" s="1"/>
      <c r="AA347" s="1"/>
    </row>
    <row r="348" spans="2:27" ht="15" customHeight="1">
      <c r="B348" s="50">
        <v>265955</v>
      </c>
      <c r="C348" s="51"/>
      <c r="D348" s="52" t="s">
        <v>362</v>
      </c>
      <c r="E348" s="53">
        <f t="shared" si="132"/>
        <v>123.14934210526314</v>
      </c>
      <c r="F348" s="54">
        <f t="shared" si="136"/>
        <v>0</v>
      </c>
      <c r="G348" s="101"/>
      <c r="H348" s="101"/>
      <c r="I348" s="101"/>
      <c r="J348" s="101"/>
      <c r="K348" s="101"/>
      <c r="L348" s="101"/>
      <c r="M348" s="101"/>
      <c r="N348" s="101"/>
      <c r="O348" s="56">
        <f t="shared" si="133"/>
        <v>0</v>
      </c>
      <c r="Q348" s="57">
        <f t="shared" si="134"/>
        <v>211.75</v>
      </c>
      <c r="R348" s="73">
        <f t="shared" si="135"/>
        <v>1.7194570135746607</v>
      </c>
      <c r="W348" s="10">
        <v>144.8815789473684</v>
      </c>
      <c r="X348" s="58">
        <v>211.75</v>
      </c>
      <c r="Y348" s="1"/>
      <c r="Z348" s="1"/>
      <c r="AA348" s="1"/>
    </row>
    <row r="349" spans="2:27" ht="15" customHeight="1">
      <c r="B349" s="50">
        <v>412816</v>
      </c>
      <c r="C349" s="59" t="s">
        <v>17</v>
      </c>
      <c r="D349" s="136" t="s">
        <v>363</v>
      </c>
      <c r="E349" s="125">
        <f t="shared" si="132"/>
        <v>65.75692391304347</v>
      </c>
      <c r="F349" s="54">
        <f t="shared" si="136"/>
        <v>0</v>
      </c>
      <c r="G349" s="137"/>
      <c r="H349" s="137"/>
      <c r="I349" s="137"/>
      <c r="J349" s="137"/>
      <c r="K349" s="137"/>
      <c r="L349" s="137"/>
      <c r="M349" s="137"/>
      <c r="N349" s="137"/>
      <c r="O349" s="127">
        <f t="shared" si="133"/>
        <v>0</v>
      </c>
      <c r="Q349" s="138">
        <f t="shared" si="134"/>
        <v>102.85</v>
      </c>
      <c r="R349" s="73">
        <f t="shared" si="135"/>
        <v>1.564093845630738</v>
      </c>
      <c r="W349" s="10">
        <v>77.36108695652172</v>
      </c>
      <c r="X349" s="58">
        <v>102.85</v>
      </c>
      <c r="Y349" s="1"/>
      <c r="Z349" s="1"/>
      <c r="AA349" s="1"/>
    </row>
    <row r="350" spans="2:27" ht="15" customHeight="1">
      <c r="B350" s="50" t="s">
        <v>364</v>
      </c>
      <c r="C350" s="59" t="s">
        <v>17</v>
      </c>
      <c r="D350" s="136" t="s">
        <v>365</v>
      </c>
      <c r="E350" s="53">
        <f t="shared" si="132"/>
        <v>65.75692391304347</v>
      </c>
      <c r="F350" s="54">
        <f t="shared" si="136"/>
        <v>0</v>
      </c>
      <c r="G350" s="139"/>
      <c r="H350" s="139"/>
      <c r="I350" s="139"/>
      <c r="J350" s="139"/>
      <c r="K350" s="139"/>
      <c r="L350" s="139"/>
      <c r="M350" s="139"/>
      <c r="N350" s="139"/>
      <c r="O350" s="56">
        <f t="shared" si="133"/>
        <v>0</v>
      </c>
      <c r="Q350" s="57">
        <f t="shared" si="134"/>
        <v>102.85</v>
      </c>
      <c r="R350" s="73">
        <f t="shared" si="135"/>
        <v>1.564093845630738</v>
      </c>
      <c r="W350" s="10">
        <v>77.36108695652172</v>
      </c>
      <c r="X350" s="58">
        <v>102.85</v>
      </c>
      <c r="Y350" s="1"/>
      <c r="Z350" s="1"/>
      <c r="AA350" s="1"/>
    </row>
    <row r="351" spans="2:27" ht="15" customHeight="1">
      <c r="B351" s="50" t="s">
        <v>366</v>
      </c>
      <c r="C351" s="59" t="s">
        <v>17</v>
      </c>
      <c r="D351" s="136" t="s">
        <v>367</v>
      </c>
      <c r="E351" s="53">
        <f t="shared" si="132"/>
        <v>65.75692391304347</v>
      </c>
      <c r="F351" s="54">
        <f t="shared" si="136"/>
        <v>0</v>
      </c>
      <c r="G351" s="139"/>
      <c r="H351" s="139"/>
      <c r="I351" s="139"/>
      <c r="J351" s="139"/>
      <c r="K351" s="139"/>
      <c r="L351" s="139"/>
      <c r="M351" s="139"/>
      <c r="N351" s="139"/>
      <c r="O351" s="56">
        <f t="shared" si="133"/>
        <v>0</v>
      </c>
      <c r="Q351" s="57">
        <f t="shared" si="134"/>
        <v>102.85</v>
      </c>
      <c r="R351" s="73">
        <f t="shared" si="135"/>
        <v>1.564093845630738</v>
      </c>
      <c r="W351" s="10">
        <v>77.36108695652172</v>
      </c>
      <c r="X351" s="58">
        <v>102.85</v>
      </c>
      <c r="Y351" s="1"/>
      <c r="Z351" s="1"/>
      <c r="AA351" s="1"/>
    </row>
    <row r="352" spans="2:27" ht="15" customHeight="1">
      <c r="B352" s="50" t="s">
        <v>368</v>
      </c>
      <c r="C352" s="59" t="s">
        <v>17</v>
      </c>
      <c r="D352" s="136" t="s">
        <v>369</v>
      </c>
      <c r="E352" s="53">
        <f t="shared" si="132"/>
        <v>65.75692391304347</v>
      </c>
      <c r="F352" s="54">
        <f t="shared" si="136"/>
        <v>0</v>
      </c>
      <c r="G352" s="89"/>
      <c r="H352" s="89"/>
      <c r="I352" s="89"/>
      <c r="J352" s="89"/>
      <c r="K352" s="89"/>
      <c r="L352" s="89"/>
      <c r="M352" s="89"/>
      <c r="N352" s="89"/>
      <c r="O352" s="56">
        <f t="shared" si="133"/>
        <v>0</v>
      </c>
      <c r="Q352" s="57">
        <f t="shared" si="134"/>
        <v>102.85</v>
      </c>
      <c r="R352" s="73">
        <f t="shared" si="135"/>
        <v>1.564093845630738</v>
      </c>
      <c r="W352" s="10">
        <v>77.36108695652172</v>
      </c>
      <c r="X352" s="58">
        <v>102.85</v>
      </c>
      <c r="Y352" s="1"/>
      <c r="Z352" s="1"/>
      <c r="AA352" s="1"/>
    </row>
    <row r="353" spans="2:27" ht="15" customHeight="1">
      <c r="B353" s="50" t="s">
        <v>370</v>
      </c>
      <c r="C353" s="59" t="s">
        <v>17</v>
      </c>
      <c r="D353" s="136" t="s">
        <v>371</v>
      </c>
      <c r="E353" s="53">
        <f t="shared" si="132"/>
        <v>65.75692391304347</v>
      </c>
      <c r="F353" s="54">
        <f t="shared" si="136"/>
        <v>0</v>
      </c>
      <c r="G353" s="89"/>
      <c r="H353" s="89"/>
      <c r="I353" s="89"/>
      <c r="J353" s="89"/>
      <c r="K353" s="89"/>
      <c r="L353" s="89"/>
      <c r="M353" s="89"/>
      <c r="N353" s="89"/>
      <c r="O353" s="56">
        <f t="shared" si="133"/>
        <v>0</v>
      </c>
      <c r="Q353" s="57">
        <f t="shared" si="134"/>
        <v>102.85</v>
      </c>
      <c r="R353" s="73">
        <f t="shared" si="135"/>
        <v>1.564093845630738</v>
      </c>
      <c r="W353" s="10">
        <v>77.36108695652172</v>
      </c>
      <c r="X353" s="58">
        <v>102.85</v>
      </c>
      <c r="Y353" s="1"/>
      <c r="Z353" s="1"/>
      <c r="AA353" s="1"/>
    </row>
    <row r="354" spans="2:27" ht="15" customHeight="1">
      <c r="B354" s="50" t="s">
        <v>372</v>
      </c>
      <c r="C354" s="59" t="s">
        <v>17</v>
      </c>
      <c r="D354" s="136" t="s">
        <v>373</v>
      </c>
      <c r="E354" s="53">
        <f t="shared" si="132"/>
        <v>65.75692391304347</v>
      </c>
      <c r="F354" s="54">
        <f t="shared" si="136"/>
        <v>0</v>
      </c>
      <c r="G354" s="60"/>
      <c r="H354" s="60"/>
      <c r="I354" s="60"/>
      <c r="J354" s="60"/>
      <c r="K354" s="60"/>
      <c r="L354" s="60"/>
      <c r="M354" s="60"/>
      <c r="N354" s="60"/>
      <c r="O354" s="56">
        <f t="shared" si="133"/>
        <v>0</v>
      </c>
      <c r="Q354" s="57">
        <f t="shared" si="134"/>
        <v>102.85</v>
      </c>
      <c r="R354" s="73">
        <f t="shared" si="135"/>
        <v>1.564093845630738</v>
      </c>
      <c r="W354" s="10">
        <v>77.36108695652172</v>
      </c>
      <c r="X354" s="58">
        <v>102.85</v>
      </c>
      <c r="Y354" s="1"/>
      <c r="Z354" s="1"/>
      <c r="AA354" s="1"/>
    </row>
    <row r="355" spans="2:27" ht="15" customHeight="1">
      <c r="B355" s="50" t="s">
        <v>374</v>
      </c>
      <c r="C355" s="59" t="s">
        <v>17</v>
      </c>
      <c r="D355" s="136" t="s">
        <v>375</v>
      </c>
      <c r="E355" s="53">
        <f t="shared" si="132"/>
        <v>65.75692391304347</v>
      </c>
      <c r="F355" s="54">
        <f t="shared" si="136"/>
        <v>0</v>
      </c>
      <c r="G355" s="60"/>
      <c r="H355" s="60"/>
      <c r="I355" s="60"/>
      <c r="J355" s="60"/>
      <c r="K355" s="60"/>
      <c r="L355" s="60"/>
      <c r="M355" s="60"/>
      <c r="N355" s="60"/>
      <c r="O355" s="56">
        <f t="shared" si="133"/>
        <v>0</v>
      </c>
      <c r="Q355" s="57">
        <f t="shared" si="134"/>
        <v>102.85</v>
      </c>
      <c r="R355" s="73">
        <f t="shared" si="135"/>
        <v>1.564093845630738</v>
      </c>
      <c r="W355" s="10">
        <v>77.36108695652172</v>
      </c>
      <c r="X355" s="58">
        <v>102.85</v>
      </c>
      <c r="Y355" s="1"/>
      <c r="Z355" s="1"/>
      <c r="AA355" s="1"/>
    </row>
    <row r="356" spans="2:27" ht="15" customHeight="1">
      <c r="B356" s="50" t="s">
        <v>376</v>
      </c>
      <c r="C356" s="59" t="s">
        <v>17</v>
      </c>
      <c r="D356" s="136" t="s">
        <v>377</v>
      </c>
      <c r="E356" s="53">
        <f t="shared" si="132"/>
        <v>65.75692391304347</v>
      </c>
      <c r="F356" s="54">
        <f t="shared" si="136"/>
        <v>0</v>
      </c>
      <c r="G356" s="140"/>
      <c r="H356" s="140"/>
      <c r="I356" s="140"/>
      <c r="J356" s="140"/>
      <c r="K356" s="140"/>
      <c r="L356" s="140"/>
      <c r="M356" s="140"/>
      <c r="N356" s="140"/>
      <c r="O356" s="56">
        <f t="shared" si="133"/>
        <v>0</v>
      </c>
      <c r="Q356" s="57">
        <f t="shared" si="134"/>
        <v>102.85</v>
      </c>
      <c r="R356" s="73">
        <f t="shared" si="135"/>
        <v>1.564093845630738</v>
      </c>
      <c r="W356" s="10">
        <v>77.36108695652172</v>
      </c>
      <c r="X356" s="58">
        <v>102.85</v>
      </c>
      <c r="Y356" s="1"/>
      <c r="Z356" s="1"/>
      <c r="AA356" s="1"/>
    </row>
    <row r="357" spans="2:27" ht="15" customHeight="1">
      <c r="B357" s="50" t="s">
        <v>378</v>
      </c>
      <c r="C357" s="59" t="s">
        <v>17</v>
      </c>
      <c r="D357" s="136" t="s">
        <v>379</v>
      </c>
      <c r="E357" s="53">
        <f t="shared" si="132"/>
        <v>65.75692391304347</v>
      </c>
      <c r="F357" s="54">
        <f t="shared" si="136"/>
        <v>0</v>
      </c>
      <c r="G357" s="140"/>
      <c r="H357" s="140"/>
      <c r="I357" s="140"/>
      <c r="J357" s="140"/>
      <c r="K357" s="140"/>
      <c r="L357" s="140"/>
      <c r="M357" s="140"/>
      <c r="N357" s="140"/>
      <c r="O357" s="56">
        <f t="shared" si="133"/>
        <v>0</v>
      </c>
      <c r="Q357" s="57">
        <f t="shared" si="134"/>
        <v>102.85</v>
      </c>
      <c r="R357" s="73">
        <f t="shared" si="135"/>
        <v>1.564093845630738</v>
      </c>
      <c r="W357" s="10">
        <v>77.36108695652172</v>
      </c>
      <c r="X357" s="58">
        <v>102.85</v>
      </c>
      <c r="Y357" s="1"/>
      <c r="Z357" s="1"/>
      <c r="AA357" s="1"/>
    </row>
    <row r="358" spans="2:27" ht="15" customHeight="1">
      <c r="B358" s="50">
        <v>412817</v>
      </c>
      <c r="C358" s="59" t="s">
        <v>17</v>
      </c>
      <c r="D358" s="136" t="s">
        <v>380</v>
      </c>
      <c r="E358" s="125">
        <f t="shared" si="132"/>
        <v>65.75692391304347</v>
      </c>
      <c r="F358" s="54">
        <f t="shared" si="136"/>
        <v>0</v>
      </c>
      <c r="G358" s="137"/>
      <c r="H358" s="137"/>
      <c r="I358" s="137"/>
      <c r="J358" s="137"/>
      <c r="K358" s="137"/>
      <c r="L358" s="137"/>
      <c r="M358" s="137"/>
      <c r="N358" s="137"/>
      <c r="O358" s="127">
        <f t="shared" si="133"/>
        <v>0</v>
      </c>
      <c r="Q358" s="138">
        <f t="shared" si="134"/>
        <v>102.85</v>
      </c>
      <c r="R358" s="73">
        <f t="shared" si="135"/>
        <v>1.564093845630738</v>
      </c>
      <c r="W358" s="10">
        <v>77.36108695652172</v>
      </c>
      <c r="X358" s="58">
        <v>102.85</v>
      </c>
      <c r="Y358" s="1"/>
      <c r="Z358" s="1"/>
      <c r="AA358" s="1"/>
    </row>
    <row r="359" spans="2:27" ht="15" customHeight="1">
      <c r="B359" s="50" t="s">
        <v>381</v>
      </c>
      <c r="C359" s="59" t="s">
        <v>17</v>
      </c>
      <c r="D359" s="136" t="s">
        <v>382</v>
      </c>
      <c r="E359" s="53">
        <f t="shared" si="132"/>
        <v>65.75692391304347</v>
      </c>
      <c r="F359" s="54">
        <f t="shared" si="136"/>
        <v>0</v>
      </c>
      <c r="G359" s="106"/>
      <c r="H359" s="106"/>
      <c r="I359" s="106"/>
      <c r="J359" s="106"/>
      <c r="K359" s="106"/>
      <c r="L359" s="106"/>
      <c r="M359" s="106"/>
      <c r="N359" s="106"/>
      <c r="O359" s="56">
        <f t="shared" si="133"/>
        <v>0</v>
      </c>
      <c r="Q359" s="57">
        <f t="shared" si="134"/>
        <v>102.85</v>
      </c>
      <c r="R359" s="73">
        <f t="shared" si="135"/>
        <v>1.564093845630738</v>
      </c>
      <c r="W359" s="10">
        <v>77.36108695652172</v>
      </c>
      <c r="X359" s="58">
        <v>102.85</v>
      </c>
      <c r="Y359" s="1"/>
      <c r="Z359" s="1"/>
      <c r="AA359" s="1"/>
    </row>
    <row r="360" spans="2:27" ht="15" customHeight="1">
      <c r="B360" s="50">
        <v>412818</v>
      </c>
      <c r="C360" s="59" t="s">
        <v>17</v>
      </c>
      <c r="D360" s="136" t="s">
        <v>383</v>
      </c>
      <c r="E360" s="125">
        <f t="shared" si="132"/>
        <v>238.3422295081967</v>
      </c>
      <c r="F360" s="54">
        <f t="shared" si="136"/>
        <v>0</v>
      </c>
      <c r="G360" s="126"/>
      <c r="H360" s="126"/>
      <c r="I360" s="126"/>
      <c r="J360" s="126"/>
      <c r="K360" s="126"/>
      <c r="L360" s="126"/>
      <c r="M360" s="126"/>
      <c r="N360" s="126"/>
      <c r="O360" s="127">
        <f t="shared" si="133"/>
        <v>0</v>
      </c>
      <c r="Q360" s="138">
        <f t="shared" si="134"/>
        <v>375.09999999999997</v>
      </c>
      <c r="R360" s="73">
        <f t="shared" si="135"/>
        <v>1.5737874097007223</v>
      </c>
      <c r="W360" s="10">
        <v>280.40262295081965</v>
      </c>
      <c r="X360" s="58">
        <v>375.1</v>
      </c>
      <c r="Y360" s="1"/>
      <c r="Z360" s="1"/>
      <c r="AA360" s="1"/>
    </row>
    <row r="361" spans="2:27" ht="15" customHeight="1">
      <c r="B361" s="50" t="s">
        <v>384</v>
      </c>
      <c r="C361" s="59" t="s">
        <v>17</v>
      </c>
      <c r="D361" s="136" t="s">
        <v>385</v>
      </c>
      <c r="E361" s="53">
        <f t="shared" si="132"/>
        <v>238.3422295081967</v>
      </c>
      <c r="F361" s="54">
        <f t="shared" si="136"/>
        <v>0</v>
      </c>
      <c r="G361" s="89"/>
      <c r="H361" s="89"/>
      <c r="I361" s="89"/>
      <c r="J361" s="89"/>
      <c r="K361" s="89"/>
      <c r="L361" s="89"/>
      <c r="M361" s="89"/>
      <c r="N361" s="89"/>
      <c r="O361" s="56">
        <f t="shared" si="133"/>
        <v>0</v>
      </c>
      <c r="Q361" s="57">
        <f t="shared" si="134"/>
        <v>375.09999999999997</v>
      </c>
      <c r="R361" s="73">
        <f t="shared" si="135"/>
        <v>1.5737874097007223</v>
      </c>
      <c r="W361" s="10">
        <v>280.40262295081965</v>
      </c>
      <c r="X361" s="58">
        <v>375.1</v>
      </c>
      <c r="Y361" s="1"/>
      <c r="Z361" s="1"/>
      <c r="AA361" s="1"/>
    </row>
    <row r="362" spans="2:27" ht="15" customHeight="1">
      <c r="B362" s="50" t="s">
        <v>386</v>
      </c>
      <c r="C362" s="59" t="s">
        <v>17</v>
      </c>
      <c r="D362" s="136" t="s">
        <v>387</v>
      </c>
      <c r="E362" s="53">
        <f t="shared" si="132"/>
        <v>238.3422295081967</v>
      </c>
      <c r="F362" s="54">
        <f t="shared" si="136"/>
        <v>0</v>
      </c>
      <c r="G362" s="89"/>
      <c r="H362" s="89"/>
      <c r="I362" s="89"/>
      <c r="J362" s="89"/>
      <c r="K362" s="89"/>
      <c r="L362" s="89"/>
      <c r="M362" s="89"/>
      <c r="N362" s="89"/>
      <c r="O362" s="56">
        <f t="shared" si="133"/>
        <v>0</v>
      </c>
      <c r="Q362" s="57">
        <f t="shared" si="134"/>
        <v>375.09999999999997</v>
      </c>
      <c r="R362" s="73">
        <f t="shared" si="135"/>
        <v>1.5737874097007223</v>
      </c>
      <c r="W362" s="10">
        <v>280.40262295081965</v>
      </c>
      <c r="X362" s="58">
        <v>375.1</v>
      </c>
      <c r="Y362" s="1"/>
      <c r="Z362" s="1"/>
      <c r="AA362" s="1"/>
    </row>
    <row r="363" spans="2:27" ht="15" customHeight="1">
      <c r="B363" s="50" t="s">
        <v>388</v>
      </c>
      <c r="C363" s="59" t="s">
        <v>17</v>
      </c>
      <c r="D363" s="136" t="s">
        <v>389</v>
      </c>
      <c r="E363" s="53">
        <f t="shared" si="132"/>
        <v>238.3422295081967</v>
      </c>
      <c r="F363" s="54">
        <f t="shared" si="136"/>
        <v>0</v>
      </c>
      <c r="G363" s="60"/>
      <c r="H363" s="60"/>
      <c r="I363" s="60"/>
      <c r="J363" s="60"/>
      <c r="K363" s="60"/>
      <c r="L363" s="60"/>
      <c r="M363" s="60"/>
      <c r="N363" s="60"/>
      <c r="O363" s="56">
        <f t="shared" si="133"/>
        <v>0</v>
      </c>
      <c r="Q363" s="57">
        <f t="shared" si="134"/>
        <v>375.09999999999997</v>
      </c>
      <c r="R363" s="73">
        <f t="shared" si="135"/>
        <v>1.5737874097007223</v>
      </c>
      <c r="W363" s="10">
        <v>280.40262295081965</v>
      </c>
      <c r="X363" s="58">
        <v>375.1</v>
      </c>
      <c r="Y363" s="1"/>
      <c r="Z363" s="1"/>
      <c r="AA363" s="1"/>
    </row>
    <row r="364" spans="2:27" ht="15" customHeight="1">
      <c r="B364" s="50" t="s">
        <v>390</v>
      </c>
      <c r="C364" s="59" t="s">
        <v>17</v>
      </c>
      <c r="D364" s="136" t="s">
        <v>391</v>
      </c>
      <c r="E364" s="53">
        <f t="shared" si="132"/>
        <v>238.3422295081967</v>
      </c>
      <c r="F364" s="54">
        <f t="shared" si="136"/>
        <v>0</v>
      </c>
      <c r="G364" s="60"/>
      <c r="H364" s="60"/>
      <c r="I364" s="60"/>
      <c r="J364" s="60"/>
      <c r="K364" s="60"/>
      <c r="L364" s="60"/>
      <c r="M364" s="60"/>
      <c r="N364" s="60"/>
      <c r="O364" s="56">
        <f t="shared" si="133"/>
        <v>0</v>
      </c>
      <c r="Q364" s="57">
        <f t="shared" si="134"/>
        <v>375.09999999999997</v>
      </c>
      <c r="R364" s="73">
        <f t="shared" si="135"/>
        <v>1.5737874097007223</v>
      </c>
      <c r="W364" s="10">
        <v>280.40262295081965</v>
      </c>
      <c r="X364" s="58">
        <v>375.1</v>
      </c>
      <c r="Y364" s="1"/>
      <c r="Z364" s="1"/>
      <c r="AA364" s="1"/>
    </row>
    <row r="365" spans="2:27" ht="15" customHeight="1">
      <c r="B365" s="50">
        <v>412608</v>
      </c>
      <c r="C365" s="51"/>
      <c r="D365" s="52" t="s">
        <v>392</v>
      </c>
      <c r="E365" s="53">
        <f t="shared" si="132"/>
        <v>502.29069767441854</v>
      </c>
      <c r="F365" s="54">
        <f t="shared" si="136"/>
        <v>0</v>
      </c>
      <c r="G365" s="55"/>
      <c r="H365" s="55"/>
      <c r="I365" s="55"/>
      <c r="J365" s="55"/>
      <c r="K365" s="55"/>
      <c r="L365" s="55"/>
      <c r="M365" s="55"/>
      <c r="N365" s="55"/>
      <c r="O365" s="56">
        <f t="shared" si="133"/>
        <v>0</v>
      </c>
      <c r="Q365" s="57">
        <f t="shared" si="134"/>
        <v>756.25</v>
      </c>
      <c r="R365" s="73">
        <f t="shared" si="135"/>
        <v>1.5056022408963587</v>
      </c>
      <c r="W365" s="10">
        <v>590.9302325581394</v>
      </c>
      <c r="X365" s="58">
        <v>756.25</v>
      </c>
      <c r="Y365" s="1"/>
      <c r="Z365" s="1"/>
      <c r="AA365" s="1"/>
    </row>
    <row r="366" spans="2:27" ht="15" customHeight="1">
      <c r="B366" s="50">
        <v>412609</v>
      </c>
      <c r="C366" s="51"/>
      <c r="D366" s="52" t="s">
        <v>393</v>
      </c>
      <c r="E366" s="53">
        <f t="shared" si="132"/>
        <v>490.23572093023256</v>
      </c>
      <c r="F366" s="54">
        <f t="shared" si="136"/>
        <v>0</v>
      </c>
      <c r="G366" s="55"/>
      <c r="H366" s="55"/>
      <c r="I366" s="55"/>
      <c r="J366" s="55"/>
      <c r="K366" s="55"/>
      <c r="L366" s="55"/>
      <c r="M366" s="55"/>
      <c r="N366" s="55"/>
      <c r="O366" s="56">
        <f t="shared" si="133"/>
        <v>0</v>
      </c>
      <c r="Q366" s="57">
        <f t="shared" si="134"/>
        <v>738.1</v>
      </c>
      <c r="R366" s="73">
        <f t="shared" si="135"/>
        <v>1.5056022408963585</v>
      </c>
      <c r="W366" s="10">
        <v>576.7479069767442</v>
      </c>
      <c r="X366" s="58">
        <v>738.1</v>
      </c>
      <c r="Y366" s="1"/>
      <c r="Z366" s="1"/>
      <c r="AA366" s="1"/>
    </row>
    <row r="367" spans="2:27" ht="15" customHeight="1">
      <c r="B367" s="50">
        <v>412619</v>
      </c>
      <c r="C367" s="51"/>
      <c r="D367" s="52" t="s">
        <v>394</v>
      </c>
      <c r="E367" s="53">
        <f t="shared" si="132"/>
        <v>1004.5813953488371</v>
      </c>
      <c r="F367" s="54">
        <f t="shared" si="136"/>
        <v>0</v>
      </c>
      <c r="G367" s="55"/>
      <c r="H367" s="55"/>
      <c r="I367" s="55"/>
      <c r="J367" s="55"/>
      <c r="K367" s="55"/>
      <c r="L367" s="55"/>
      <c r="M367" s="55"/>
      <c r="N367" s="55"/>
      <c r="O367" s="56">
        <f t="shared" si="133"/>
        <v>0</v>
      </c>
      <c r="Q367" s="57">
        <f t="shared" si="134"/>
        <v>1512.5</v>
      </c>
      <c r="R367" s="73">
        <f t="shared" si="135"/>
        <v>1.5056022408963587</v>
      </c>
      <c r="W367" s="10">
        <v>1181.8604651162789</v>
      </c>
      <c r="X367" s="58">
        <v>1512.5</v>
      </c>
      <c r="Y367" s="1"/>
      <c r="Z367" s="1"/>
      <c r="AA367" s="1"/>
    </row>
    <row r="368" spans="2:27" ht="15" customHeight="1">
      <c r="B368" s="50">
        <v>412798</v>
      </c>
      <c r="C368" s="51"/>
      <c r="D368" s="52" t="s">
        <v>395</v>
      </c>
      <c r="E368" s="53">
        <f t="shared" si="132"/>
        <v>992.6220930232557</v>
      </c>
      <c r="F368" s="54">
        <f t="shared" si="136"/>
        <v>0</v>
      </c>
      <c r="G368" s="55"/>
      <c r="H368" s="55"/>
      <c r="I368" s="55"/>
      <c r="J368" s="55"/>
      <c r="K368" s="55"/>
      <c r="L368" s="55"/>
      <c r="M368" s="55"/>
      <c r="N368" s="55"/>
      <c r="O368" s="56">
        <f t="shared" si="133"/>
        <v>0</v>
      </c>
      <c r="Q368" s="57">
        <f t="shared" si="134"/>
        <v>1512.5</v>
      </c>
      <c r="R368" s="73">
        <f t="shared" si="135"/>
        <v>1.5237420269312545</v>
      </c>
      <c r="W368" s="10">
        <v>1167.7906976744184</v>
      </c>
      <c r="X368" s="58">
        <v>1512.5</v>
      </c>
      <c r="Y368" s="1"/>
      <c r="Z368" s="1"/>
      <c r="AA368" s="1"/>
    </row>
    <row r="369" spans="2:27" ht="15" customHeight="1">
      <c r="B369" s="50">
        <v>412610</v>
      </c>
      <c r="C369" s="51"/>
      <c r="D369" s="52" t="s">
        <v>396</v>
      </c>
      <c r="E369" s="53">
        <f t="shared" si="132"/>
        <v>538.4556279069766</v>
      </c>
      <c r="F369" s="54">
        <f t="shared" si="136"/>
        <v>0</v>
      </c>
      <c r="G369" s="55"/>
      <c r="H369" s="55"/>
      <c r="I369" s="55"/>
      <c r="J369" s="55"/>
      <c r="K369" s="55"/>
      <c r="L369" s="55"/>
      <c r="M369" s="55"/>
      <c r="N369" s="55"/>
      <c r="O369" s="56">
        <f t="shared" si="133"/>
        <v>0</v>
      </c>
      <c r="Q369" s="57">
        <f t="shared" si="134"/>
        <v>810.6999999999999</v>
      </c>
      <c r="R369" s="73">
        <f t="shared" si="135"/>
        <v>1.5056022408963587</v>
      </c>
      <c r="W369" s="10">
        <v>633.4772093023254</v>
      </c>
      <c r="X369" s="58">
        <v>810.7</v>
      </c>
      <c r="Y369" s="1"/>
      <c r="Z369" s="1"/>
      <c r="AA369" s="1"/>
    </row>
    <row r="370" spans="2:24" ht="15" customHeight="1">
      <c r="B370" s="50">
        <v>412611</v>
      </c>
      <c r="C370" s="51"/>
      <c r="D370" s="52" t="s">
        <v>397</v>
      </c>
      <c r="E370" s="53">
        <f t="shared" si="132"/>
        <v>542.473953488372</v>
      </c>
      <c r="F370" s="54">
        <f t="shared" si="136"/>
        <v>0</v>
      </c>
      <c r="G370" s="55"/>
      <c r="H370" s="55"/>
      <c r="I370" s="55"/>
      <c r="J370" s="55"/>
      <c r="K370" s="55"/>
      <c r="L370" s="55"/>
      <c r="M370" s="55"/>
      <c r="N370" s="55"/>
      <c r="O370" s="56">
        <f t="shared" si="133"/>
        <v>0</v>
      </c>
      <c r="Q370" s="57">
        <f t="shared" si="134"/>
        <v>816.75</v>
      </c>
      <c r="R370" s="73">
        <f t="shared" si="135"/>
        <v>1.5056022408963587</v>
      </c>
      <c r="W370" s="10">
        <v>638.2046511627906</v>
      </c>
      <c r="X370" s="58">
        <v>816.75</v>
      </c>
    </row>
    <row r="371" spans="2:24" ht="15" customHeight="1">
      <c r="B371" s="50">
        <v>412612</v>
      </c>
      <c r="C371" s="51"/>
      <c r="D371" s="52" t="s">
        <v>398</v>
      </c>
      <c r="E371" s="53">
        <f t="shared" si="132"/>
        <v>1004.5813953488371</v>
      </c>
      <c r="F371" s="54">
        <f t="shared" si="136"/>
        <v>0</v>
      </c>
      <c r="G371" s="55"/>
      <c r="H371" s="55"/>
      <c r="I371" s="55"/>
      <c r="J371" s="55"/>
      <c r="K371" s="55"/>
      <c r="L371" s="55"/>
      <c r="M371" s="55"/>
      <c r="N371" s="55"/>
      <c r="O371" s="56">
        <f t="shared" si="133"/>
        <v>0</v>
      </c>
      <c r="Q371" s="57">
        <f t="shared" si="134"/>
        <v>1512.5</v>
      </c>
      <c r="R371" s="73">
        <f t="shared" si="135"/>
        <v>1.5056022408963587</v>
      </c>
      <c r="W371" s="10">
        <v>1181.8604651162789</v>
      </c>
      <c r="X371" s="58">
        <v>1512.5</v>
      </c>
    </row>
    <row r="372" spans="2:24" ht="15" customHeight="1">
      <c r="B372" s="50">
        <v>412562</v>
      </c>
      <c r="C372" s="51"/>
      <c r="D372" s="52" t="s">
        <v>399</v>
      </c>
      <c r="E372" s="53">
        <f t="shared" si="132"/>
        <v>509.1826628152119</v>
      </c>
      <c r="F372" s="54">
        <f t="shared" si="136"/>
        <v>0</v>
      </c>
      <c r="G372" s="55"/>
      <c r="H372" s="55"/>
      <c r="I372" s="55"/>
      <c r="J372" s="55"/>
      <c r="K372" s="55"/>
      <c r="L372" s="55"/>
      <c r="M372" s="55"/>
      <c r="N372" s="55"/>
      <c r="O372" s="56">
        <f t="shared" si="133"/>
        <v>0</v>
      </c>
      <c r="Q372" s="57">
        <f t="shared" si="134"/>
        <v>583.2742577140198</v>
      </c>
      <c r="R372" s="73">
        <f t="shared" si="135"/>
        <v>1.1455108359133126</v>
      </c>
      <c r="W372" s="10">
        <v>599.0384268414258</v>
      </c>
      <c r="X372" s="58">
        <v>583.2742577140198</v>
      </c>
    </row>
    <row r="373" spans="2:24" ht="15" customHeight="1">
      <c r="B373" s="50">
        <v>270004</v>
      </c>
      <c r="C373" s="59" t="s">
        <v>17</v>
      </c>
      <c r="D373" s="52" t="s">
        <v>400</v>
      </c>
      <c r="E373" s="53">
        <f t="shared" si="132"/>
        <v>683.1153488372092</v>
      </c>
      <c r="F373" s="54">
        <f t="shared" si="136"/>
        <v>0</v>
      </c>
      <c r="G373" s="55"/>
      <c r="H373" s="55"/>
      <c r="I373" s="55"/>
      <c r="J373" s="55"/>
      <c r="K373" s="55"/>
      <c r="L373" s="55"/>
      <c r="M373" s="55"/>
      <c r="N373" s="55"/>
      <c r="O373" s="56">
        <f t="shared" si="133"/>
        <v>0</v>
      </c>
      <c r="Q373" s="57">
        <f t="shared" si="134"/>
        <v>1028.5</v>
      </c>
      <c r="R373" s="73">
        <f t="shared" si="135"/>
        <v>1.5056022408963587</v>
      </c>
      <c r="W373" s="10">
        <v>803.6651162790697</v>
      </c>
      <c r="X373" s="58">
        <v>1028.5</v>
      </c>
    </row>
    <row r="374" spans="2:24" ht="15" customHeight="1">
      <c r="B374" s="50">
        <v>412815</v>
      </c>
      <c r="C374" s="124" t="s">
        <v>289</v>
      </c>
      <c r="D374" s="52" t="s">
        <v>401</v>
      </c>
      <c r="E374" s="53">
        <f t="shared" si="132"/>
        <v>935.6958139534884</v>
      </c>
      <c r="F374" s="54">
        <f t="shared" si="136"/>
        <v>0</v>
      </c>
      <c r="G374" s="55"/>
      <c r="H374" s="55"/>
      <c r="I374" s="55"/>
      <c r="J374" s="55"/>
      <c r="K374" s="55"/>
      <c r="L374" s="55"/>
      <c r="M374" s="55"/>
      <c r="N374" s="55"/>
      <c r="O374" s="56">
        <f t="shared" si="133"/>
        <v>0</v>
      </c>
      <c r="Q374" s="57">
        <f t="shared" si="134"/>
        <v>1452</v>
      </c>
      <c r="R374" s="73">
        <f t="shared" si="135"/>
        <v>1.5517863587152652</v>
      </c>
      <c r="W374" s="10">
        <v>1100.8186046511628</v>
      </c>
      <c r="X374" s="58">
        <v>1452</v>
      </c>
    </row>
    <row r="375" spans="2:24" ht="15" customHeight="1">
      <c r="B375" s="50">
        <v>412563</v>
      </c>
      <c r="C375" s="51"/>
      <c r="D375" s="52" t="s">
        <v>402</v>
      </c>
      <c r="E375" s="53">
        <f t="shared" si="132"/>
        <v>998.5436893203885</v>
      </c>
      <c r="F375" s="54">
        <f t="shared" si="136"/>
        <v>0</v>
      </c>
      <c r="G375" s="55"/>
      <c r="H375" s="55"/>
      <c r="I375" s="55"/>
      <c r="J375" s="55"/>
      <c r="K375" s="55"/>
      <c r="L375" s="55"/>
      <c r="M375" s="55"/>
      <c r="N375" s="55"/>
      <c r="O375" s="56">
        <f t="shared" si="133"/>
        <v>0</v>
      </c>
      <c r="Q375" s="57">
        <f t="shared" si="134"/>
        <v>1512.5</v>
      </c>
      <c r="R375" s="73">
        <f t="shared" si="135"/>
        <v>1.514705882352941</v>
      </c>
      <c r="W375" s="10">
        <v>1174.7572815533981</v>
      </c>
      <c r="X375" s="58">
        <v>1512.5</v>
      </c>
    </row>
    <row r="376" spans="2:24" ht="15" customHeight="1">
      <c r="B376" s="50">
        <v>412564</v>
      </c>
      <c r="C376" s="51"/>
      <c r="D376" s="52" t="s">
        <v>403</v>
      </c>
      <c r="E376" s="53">
        <f t="shared" si="132"/>
        <v>1318.077669902913</v>
      </c>
      <c r="F376" s="54">
        <f t="shared" si="136"/>
        <v>0</v>
      </c>
      <c r="G376" s="55"/>
      <c r="H376" s="55"/>
      <c r="I376" s="55"/>
      <c r="J376" s="55"/>
      <c r="K376" s="55"/>
      <c r="L376" s="55"/>
      <c r="M376" s="55"/>
      <c r="N376" s="55"/>
      <c r="O376" s="56">
        <f t="shared" si="133"/>
        <v>0</v>
      </c>
      <c r="Q376" s="57">
        <f t="shared" si="134"/>
        <v>1996.5</v>
      </c>
      <c r="R376" s="73">
        <f t="shared" si="135"/>
        <v>1.514705882352941</v>
      </c>
      <c r="W376" s="10">
        <v>1550.6796116504856</v>
      </c>
      <c r="X376" s="58">
        <v>1996.5</v>
      </c>
    </row>
    <row r="377" spans="2:24" ht="15" customHeight="1">
      <c r="B377" s="50">
        <v>412565</v>
      </c>
      <c r="C377" s="51"/>
      <c r="D377" s="52" t="s">
        <v>404</v>
      </c>
      <c r="E377" s="53">
        <f t="shared" si="132"/>
        <v>1877.2621359223303</v>
      </c>
      <c r="F377" s="54">
        <f t="shared" si="136"/>
        <v>0</v>
      </c>
      <c r="G377" s="55"/>
      <c r="H377" s="55"/>
      <c r="I377" s="55"/>
      <c r="J377" s="55"/>
      <c r="K377" s="55"/>
      <c r="L377" s="55"/>
      <c r="M377" s="55"/>
      <c r="N377" s="55"/>
      <c r="O377" s="56">
        <f t="shared" si="133"/>
        <v>0</v>
      </c>
      <c r="Q377" s="57">
        <f t="shared" si="134"/>
        <v>2843.5</v>
      </c>
      <c r="R377" s="73">
        <f t="shared" si="135"/>
        <v>1.514705882352941</v>
      </c>
      <c r="W377" s="10">
        <v>2208.5436893203887</v>
      </c>
      <c r="X377" s="58">
        <v>2843.5</v>
      </c>
    </row>
    <row r="378" spans="2:24" ht="15" customHeight="1">
      <c r="B378" s="50">
        <v>412613</v>
      </c>
      <c r="C378" s="51"/>
      <c r="D378" s="52" t="s">
        <v>405</v>
      </c>
      <c r="E378" s="53">
        <f t="shared" si="132"/>
        <v>884.0316279069766</v>
      </c>
      <c r="F378" s="54">
        <f t="shared" si="136"/>
        <v>0</v>
      </c>
      <c r="G378" s="55"/>
      <c r="H378" s="55"/>
      <c r="I378" s="55"/>
      <c r="J378" s="55"/>
      <c r="K378" s="55"/>
      <c r="L378" s="55"/>
      <c r="M378" s="55"/>
      <c r="N378" s="55"/>
      <c r="O378" s="56">
        <f t="shared" si="133"/>
        <v>0</v>
      </c>
      <c r="Q378" s="57">
        <f t="shared" si="134"/>
        <v>1331</v>
      </c>
      <c r="R378" s="73">
        <f t="shared" si="135"/>
        <v>1.5056022408963587</v>
      </c>
      <c r="W378" s="10">
        <v>1040.0372093023254</v>
      </c>
      <c r="X378" s="58">
        <v>1331</v>
      </c>
    </row>
    <row r="379" spans="2:24" ht="15" customHeight="1">
      <c r="B379" s="69"/>
      <c r="C379" s="70"/>
      <c r="D379" s="44" t="s">
        <v>406</v>
      </c>
      <c r="E379" s="71"/>
      <c r="F379" s="54">
        <f t="shared" si="136"/>
        <v>0</v>
      </c>
      <c r="G379" s="63"/>
      <c r="H379" s="64"/>
      <c r="I379" s="64"/>
      <c r="J379" s="64"/>
      <c r="K379" s="64"/>
      <c r="L379" s="64"/>
      <c r="M379" s="64"/>
      <c r="N379" s="64"/>
      <c r="O379" s="72"/>
      <c r="Q379" s="49"/>
      <c r="R379" s="71"/>
      <c r="W379" s="10">
        <v>1.21</v>
      </c>
      <c r="X379" s="58">
        <v>1.21</v>
      </c>
    </row>
    <row r="380" spans="2:24" ht="15" customHeight="1">
      <c r="B380" s="69"/>
      <c r="C380" s="70"/>
      <c r="D380" s="44" t="s">
        <v>407</v>
      </c>
      <c r="E380" s="71"/>
      <c r="F380" s="54">
        <f t="shared" si="136"/>
        <v>0</v>
      </c>
      <c r="G380" s="63"/>
      <c r="H380" s="64"/>
      <c r="I380" s="64"/>
      <c r="J380" s="64"/>
      <c r="K380" s="64"/>
      <c r="L380" s="64"/>
      <c r="M380" s="64"/>
      <c r="N380" s="64"/>
      <c r="O380" s="72"/>
      <c r="Q380" s="49"/>
      <c r="R380" s="71"/>
      <c r="W380" s="10">
        <v>1.21</v>
      </c>
      <c r="X380" s="58">
        <v>1.21</v>
      </c>
    </row>
    <row r="381" spans="2:24" ht="15" customHeight="1">
      <c r="B381" s="50">
        <v>412618</v>
      </c>
      <c r="C381" s="51"/>
      <c r="D381" s="52" t="s">
        <v>408</v>
      </c>
      <c r="E381" s="53">
        <f>(W381-W381*$E$5)</f>
        <v>401.01932558139526</v>
      </c>
      <c r="F381" s="54">
        <f>G381+K381</f>
        <v>0</v>
      </c>
      <c r="G381" s="119"/>
      <c r="H381" s="119"/>
      <c r="I381" s="119"/>
      <c r="J381" s="119"/>
      <c r="K381" s="120"/>
      <c r="L381" s="120"/>
      <c r="M381" s="120"/>
      <c r="N381" s="120"/>
      <c r="O381" s="56">
        <f aca="true" t="shared" si="137" ref="O381:O402">E381*F381</f>
        <v>0</v>
      </c>
      <c r="Q381" s="57">
        <f aca="true" t="shared" si="138" ref="Q381:Q382">X381</f>
        <v>611.05</v>
      </c>
      <c r="R381" s="73">
        <f aca="true" t="shared" si="139" ref="R381:R402">Q381/E381</f>
        <v>1.5237420269312547</v>
      </c>
      <c r="W381" s="10">
        <v>471.78744186046504</v>
      </c>
      <c r="X381" s="58">
        <v>611.05</v>
      </c>
    </row>
    <row r="382" spans="2:24" ht="15" customHeight="1">
      <c r="B382" s="50">
        <v>412615</v>
      </c>
      <c r="C382" s="51"/>
      <c r="D382" s="52" t="s">
        <v>409</v>
      </c>
      <c r="E382" s="141">
        <f>W382-W382*$E$5</f>
        <v>428.86058139534885</v>
      </c>
      <c r="F382" s="54">
        <f aca="true" t="shared" si="140" ref="F382:F552">G382</f>
        <v>0</v>
      </c>
      <c r="G382" s="126"/>
      <c r="H382" s="126"/>
      <c r="I382" s="126"/>
      <c r="J382" s="126"/>
      <c r="K382" s="126"/>
      <c r="L382" s="126"/>
      <c r="M382" s="126"/>
      <c r="N382" s="126"/>
      <c r="O382" s="127">
        <f t="shared" si="137"/>
        <v>0</v>
      </c>
      <c r="Q382" s="138">
        <f t="shared" si="138"/>
        <v>665.5</v>
      </c>
      <c r="R382" s="73">
        <f t="shared" si="139"/>
        <v>1.5517863587152652</v>
      </c>
      <c r="W382" s="10">
        <v>504.54186046511626</v>
      </c>
      <c r="X382" s="58">
        <v>665.5</v>
      </c>
    </row>
    <row r="383" spans="2:27" ht="15" customHeight="1">
      <c r="B383" s="50" t="s">
        <v>410</v>
      </c>
      <c r="C383" s="51"/>
      <c r="D383" s="52" t="s">
        <v>411</v>
      </c>
      <c r="E383" s="53">
        <f aca="true" t="shared" si="141" ref="E383:E402">(W383-W383*$E$5)</f>
        <v>428.86058139534885</v>
      </c>
      <c r="F383" s="54">
        <f t="shared" si="140"/>
        <v>0</v>
      </c>
      <c r="G383" s="142"/>
      <c r="H383" s="142"/>
      <c r="I383" s="142"/>
      <c r="J383" s="142"/>
      <c r="K383" s="142"/>
      <c r="L383" s="142"/>
      <c r="M383" s="142"/>
      <c r="N383" s="142"/>
      <c r="O383" s="56">
        <f t="shared" si="137"/>
        <v>0</v>
      </c>
      <c r="Q383" s="57">
        <f aca="true" t="shared" si="142" ref="Q383:Q402">Q382</f>
        <v>665.5</v>
      </c>
      <c r="R383" s="73">
        <f t="shared" si="139"/>
        <v>1.5517863587152652</v>
      </c>
      <c r="U383" s="16"/>
      <c r="V383" s="17"/>
      <c r="W383" s="10">
        <v>504.54186046511626</v>
      </c>
      <c r="X383" s="58">
        <v>665.5</v>
      </c>
      <c r="Y383" s="25"/>
      <c r="Z383" s="17"/>
      <c r="AA383" s="17"/>
    </row>
    <row r="384" spans="2:27" ht="15" customHeight="1">
      <c r="B384" s="50" t="s">
        <v>412</v>
      </c>
      <c r="C384" s="51"/>
      <c r="D384" s="52" t="s">
        <v>413</v>
      </c>
      <c r="E384" s="53">
        <f t="shared" si="141"/>
        <v>428.86058139534885</v>
      </c>
      <c r="F384" s="54">
        <f t="shared" si="140"/>
        <v>0</v>
      </c>
      <c r="G384" s="142"/>
      <c r="H384" s="142"/>
      <c r="I384" s="142"/>
      <c r="J384" s="142"/>
      <c r="K384" s="142"/>
      <c r="L384" s="142"/>
      <c r="M384" s="142"/>
      <c r="N384" s="142"/>
      <c r="O384" s="56">
        <f t="shared" si="137"/>
        <v>0</v>
      </c>
      <c r="Q384" s="57">
        <f t="shared" si="142"/>
        <v>665.5</v>
      </c>
      <c r="R384" s="73">
        <f t="shared" si="139"/>
        <v>1.5517863587152652</v>
      </c>
      <c r="U384" s="16"/>
      <c r="V384" s="17"/>
      <c r="W384" s="10">
        <v>504.54186046511626</v>
      </c>
      <c r="X384" s="58">
        <v>665.5</v>
      </c>
      <c r="Y384" s="25"/>
      <c r="Z384" s="17"/>
      <c r="AA384" s="17"/>
    </row>
    <row r="385" spans="2:27" ht="15" customHeight="1">
      <c r="B385" s="50" t="s">
        <v>414</v>
      </c>
      <c r="C385" s="51"/>
      <c r="D385" s="52" t="s">
        <v>415</v>
      </c>
      <c r="E385" s="53">
        <f t="shared" si="141"/>
        <v>428.86058139534885</v>
      </c>
      <c r="F385" s="54">
        <f t="shared" si="140"/>
        <v>0</v>
      </c>
      <c r="G385" s="142"/>
      <c r="H385" s="142"/>
      <c r="I385" s="142"/>
      <c r="J385" s="142"/>
      <c r="K385" s="142"/>
      <c r="L385" s="142"/>
      <c r="M385" s="142"/>
      <c r="N385" s="142"/>
      <c r="O385" s="56">
        <f t="shared" si="137"/>
        <v>0</v>
      </c>
      <c r="Q385" s="57">
        <f t="shared" si="142"/>
        <v>665.5</v>
      </c>
      <c r="R385" s="73">
        <f t="shared" si="139"/>
        <v>1.5517863587152652</v>
      </c>
      <c r="U385" s="16"/>
      <c r="V385" s="17"/>
      <c r="W385" s="10">
        <v>504.54186046511626</v>
      </c>
      <c r="X385" s="58">
        <v>665.5</v>
      </c>
      <c r="Y385" s="25"/>
      <c r="Z385" s="17"/>
      <c r="AA385" s="17"/>
    </row>
    <row r="386" spans="2:27" ht="15" customHeight="1">
      <c r="B386" s="50" t="s">
        <v>416</v>
      </c>
      <c r="C386" s="51"/>
      <c r="D386" s="52" t="s">
        <v>417</v>
      </c>
      <c r="E386" s="53">
        <f t="shared" si="141"/>
        <v>428.86058139534885</v>
      </c>
      <c r="F386" s="54">
        <f t="shared" si="140"/>
        <v>0</v>
      </c>
      <c r="G386" s="142"/>
      <c r="H386" s="142"/>
      <c r="I386" s="142"/>
      <c r="J386" s="142"/>
      <c r="K386" s="142"/>
      <c r="L386" s="142"/>
      <c r="M386" s="142"/>
      <c r="N386" s="142"/>
      <c r="O386" s="56">
        <f t="shared" si="137"/>
        <v>0</v>
      </c>
      <c r="Q386" s="57">
        <f t="shared" si="142"/>
        <v>665.5</v>
      </c>
      <c r="R386" s="73">
        <f t="shared" si="139"/>
        <v>1.5517863587152652</v>
      </c>
      <c r="U386" s="16"/>
      <c r="V386" s="17"/>
      <c r="W386" s="10">
        <v>504.54186046511626</v>
      </c>
      <c r="X386" s="58">
        <v>665.5</v>
      </c>
      <c r="Y386" s="25"/>
      <c r="Z386" s="17"/>
      <c r="AA386" s="17"/>
    </row>
    <row r="387" spans="2:27" ht="15" customHeight="1">
      <c r="B387" s="50" t="s">
        <v>418</v>
      </c>
      <c r="C387" s="51"/>
      <c r="D387" s="52" t="s">
        <v>419</v>
      </c>
      <c r="E387" s="53">
        <f t="shared" si="141"/>
        <v>428.86058139534885</v>
      </c>
      <c r="F387" s="54">
        <f t="shared" si="140"/>
        <v>0</v>
      </c>
      <c r="G387" s="55"/>
      <c r="H387" s="55"/>
      <c r="I387" s="55"/>
      <c r="J387" s="55"/>
      <c r="K387" s="55"/>
      <c r="L387" s="55"/>
      <c r="M387" s="55"/>
      <c r="N387" s="55"/>
      <c r="O387" s="56">
        <f t="shared" si="137"/>
        <v>0</v>
      </c>
      <c r="Q387" s="57">
        <f t="shared" si="142"/>
        <v>665.5</v>
      </c>
      <c r="R387" s="73">
        <f t="shared" si="139"/>
        <v>1.5517863587152652</v>
      </c>
      <c r="U387" s="16"/>
      <c r="V387" s="17"/>
      <c r="W387" s="10">
        <v>504.54186046511626</v>
      </c>
      <c r="X387" s="58">
        <v>665.5</v>
      </c>
      <c r="Y387" s="25"/>
      <c r="Z387" s="17"/>
      <c r="AA387" s="17"/>
    </row>
    <row r="388" spans="2:27" ht="15" customHeight="1">
      <c r="B388" s="50" t="s">
        <v>420</v>
      </c>
      <c r="C388" s="51"/>
      <c r="D388" s="52" t="s">
        <v>421</v>
      </c>
      <c r="E388" s="53">
        <f t="shared" si="141"/>
        <v>428.86058139534885</v>
      </c>
      <c r="F388" s="54">
        <f t="shared" si="140"/>
        <v>0</v>
      </c>
      <c r="G388" s="55"/>
      <c r="H388" s="55"/>
      <c r="I388" s="55"/>
      <c r="J388" s="55"/>
      <c r="K388" s="55"/>
      <c r="L388" s="55"/>
      <c r="M388" s="55"/>
      <c r="N388" s="55"/>
      <c r="O388" s="56">
        <f t="shared" si="137"/>
        <v>0</v>
      </c>
      <c r="Q388" s="57">
        <f t="shared" si="142"/>
        <v>665.5</v>
      </c>
      <c r="R388" s="73">
        <f t="shared" si="139"/>
        <v>1.5517863587152652</v>
      </c>
      <c r="U388" s="16"/>
      <c r="V388" s="17"/>
      <c r="W388" s="10">
        <v>504.54186046511626</v>
      </c>
      <c r="X388" s="58">
        <v>665.5</v>
      </c>
      <c r="Y388" s="25"/>
      <c r="Z388" s="17"/>
      <c r="AA388" s="17"/>
    </row>
    <row r="389" spans="2:27" ht="15" customHeight="1">
      <c r="B389" s="50" t="s">
        <v>422</v>
      </c>
      <c r="C389" s="51"/>
      <c r="D389" s="52" t="s">
        <v>423</v>
      </c>
      <c r="E389" s="53">
        <f t="shared" si="141"/>
        <v>428.86058139534885</v>
      </c>
      <c r="F389" s="54">
        <f t="shared" si="140"/>
        <v>0</v>
      </c>
      <c r="G389" s="55"/>
      <c r="H389" s="55"/>
      <c r="I389" s="55"/>
      <c r="J389" s="55"/>
      <c r="K389" s="55"/>
      <c r="L389" s="55"/>
      <c r="M389" s="55"/>
      <c r="N389" s="55"/>
      <c r="O389" s="56">
        <f t="shared" si="137"/>
        <v>0</v>
      </c>
      <c r="Q389" s="57">
        <f t="shared" si="142"/>
        <v>665.5</v>
      </c>
      <c r="R389" s="73">
        <f t="shared" si="139"/>
        <v>1.5517863587152652</v>
      </c>
      <c r="U389" s="16"/>
      <c r="V389" s="17"/>
      <c r="W389" s="10">
        <v>504.54186046511626</v>
      </c>
      <c r="X389" s="58">
        <v>665.5</v>
      </c>
      <c r="Y389" s="25"/>
      <c r="Z389" s="17"/>
      <c r="AA389" s="17"/>
    </row>
    <row r="390" spans="2:27" ht="15" customHeight="1">
      <c r="B390" s="50" t="s">
        <v>424</v>
      </c>
      <c r="C390" s="51"/>
      <c r="D390" s="52" t="s">
        <v>425</v>
      </c>
      <c r="E390" s="53">
        <f t="shared" si="141"/>
        <v>428.86058139534885</v>
      </c>
      <c r="F390" s="54">
        <f t="shared" si="140"/>
        <v>0</v>
      </c>
      <c r="G390" s="55"/>
      <c r="H390" s="55"/>
      <c r="I390" s="55"/>
      <c r="J390" s="55"/>
      <c r="K390" s="55"/>
      <c r="L390" s="55"/>
      <c r="M390" s="55"/>
      <c r="N390" s="55"/>
      <c r="O390" s="56">
        <f t="shared" si="137"/>
        <v>0</v>
      </c>
      <c r="Q390" s="57">
        <f t="shared" si="142"/>
        <v>665.5</v>
      </c>
      <c r="R390" s="73">
        <f t="shared" si="139"/>
        <v>1.5517863587152652</v>
      </c>
      <c r="U390" s="16"/>
      <c r="V390" s="17"/>
      <c r="W390" s="10">
        <v>504.54186046511626</v>
      </c>
      <c r="X390" s="58">
        <v>665.5</v>
      </c>
      <c r="Y390" s="25"/>
      <c r="Z390" s="17"/>
      <c r="AA390" s="17"/>
    </row>
    <row r="391" spans="2:27" ht="15" customHeight="1">
      <c r="B391" s="50" t="s">
        <v>426</v>
      </c>
      <c r="C391" s="51"/>
      <c r="D391" s="52" t="s">
        <v>427</v>
      </c>
      <c r="E391" s="53">
        <f t="shared" si="141"/>
        <v>428.86058139534885</v>
      </c>
      <c r="F391" s="54">
        <f t="shared" si="140"/>
        <v>0</v>
      </c>
      <c r="G391" s="60"/>
      <c r="H391" s="60"/>
      <c r="I391" s="60"/>
      <c r="J391" s="60"/>
      <c r="K391" s="60"/>
      <c r="L391" s="60"/>
      <c r="M391" s="60"/>
      <c r="N391" s="60"/>
      <c r="O391" s="56">
        <f t="shared" si="137"/>
        <v>0</v>
      </c>
      <c r="Q391" s="57">
        <f t="shared" si="142"/>
        <v>665.5</v>
      </c>
      <c r="R391" s="73">
        <f t="shared" si="139"/>
        <v>1.5517863587152652</v>
      </c>
      <c r="U391" s="16"/>
      <c r="V391" s="17"/>
      <c r="W391" s="10">
        <v>504.54186046511626</v>
      </c>
      <c r="X391" s="58">
        <v>665.5</v>
      </c>
      <c r="Y391" s="25"/>
      <c r="Z391" s="17"/>
      <c r="AA391" s="17"/>
    </row>
    <row r="392" spans="2:27" ht="15" customHeight="1">
      <c r="B392" s="50" t="s">
        <v>428</v>
      </c>
      <c r="C392" s="51"/>
      <c r="D392" s="52" t="s">
        <v>429</v>
      </c>
      <c r="E392" s="53">
        <f t="shared" si="141"/>
        <v>428.86058139534885</v>
      </c>
      <c r="F392" s="54">
        <f t="shared" si="140"/>
        <v>0</v>
      </c>
      <c r="G392" s="60"/>
      <c r="H392" s="60"/>
      <c r="I392" s="60"/>
      <c r="J392" s="60"/>
      <c r="K392" s="60"/>
      <c r="L392" s="60"/>
      <c r="M392" s="60"/>
      <c r="N392" s="60"/>
      <c r="O392" s="56">
        <f t="shared" si="137"/>
        <v>0</v>
      </c>
      <c r="Q392" s="57">
        <f t="shared" si="142"/>
        <v>665.5</v>
      </c>
      <c r="R392" s="73">
        <f t="shared" si="139"/>
        <v>1.5517863587152652</v>
      </c>
      <c r="U392" s="16"/>
      <c r="V392" s="17"/>
      <c r="W392" s="10">
        <v>504.54186046511626</v>
      </c>
      <c r="X392" s="58">
        <v>665.5</v>
      </c>
      <c r="Y392" s="25"/>
      <c r="Z392" s="17"/>
      <c r="AA392" s="17"/>
    </row>
    <row r="393" spans="2:27" ht="15" customHeight="1">
      <c r="B393" s="50" t="s">
        <v>430</v>
      </c>
      <c r="C393" s="51"/>
      <c r="D393" s="52" t="s">
        <v>431</v>
      </c>
      <c r="E393" s="53">
        <f t="shared" si="141"/>
        <v>428.86058139534885</v>
      </c>
      <c r="F393" s="54">
        <f t="shared" si="140"/>
        <v>0</v>
      </c>
      <c r="G393" s="60"/>
      <c r="H393" s="60"/>
      <c r="I393" s="60"/>
      <c r="J393" s="60"/>
      <c r="K393" s="60"/>
      <c r="L393" s="60"/>
      <c r="M393" s="60"/>
      <c r="N393" s="60"/>
      <c r="O393" s="56">
        <f t="shared" si="137"/>
        <v>0</v>
      </c>
      <c r="Q393" s="57">
        <f t="shared" si="142"/>
        <v>665.5</v>
      </c>
      <c r="R393" s="73">
        <f t="shared" si="139"/>
        <v>1.5517863587152652</v>
      </c>
      <c r="U393" s="16"/>
      <c r="V393" s="17"/>
      <c r="W393" s="10">
        <v>504.54186046511626</v>
      </c>
      <c r="X393" s="58">
        <v>665.5</v>
      </c>
      <c r="Y393" s="25"/>
      <c r="Z393" s="17"/>
      <c r="AA393" s="17"/>
    </row>
    <row r="394" spans="2:27" ht="15" customHeight="1">
      <c r="B394" s="50" t="s">
        <v>432</v>
      </c>
      <c r="C394" s="51"/>
      <c r="D394" s="52" t="s">
        <v>433</v>
      </c>
      <c r="E394" s="53">
        <f t="shared" si="141"/>
        <v>428.86058139534885</v>
      </c>
      <c r="F394" s="54">
        <f t="shared" si="140"/>
        <v>0</v>
      </c>
      <c r="G394" s="60"/>
      <c r="H394" s="60"/>
      <c r="I394" s="60"/>
      <c r="J394" s="60"/>
      <c r="K394" s="60"/>
      <c r="L394" s="60"/>
      <c r="M394" s="60"/>
      <c r="N394" s="60"/>
      <c r="O394" s="56">
        <f t="shared" si="137"/>
        <v>0</v>
      </c>
      <c r="Q394" s="57">
        <f t="shared" si="142"/>
        <v>665.5</v>
      </c>
      <c r="R394" s="73">
        <f t="shared" si="139"/>
        <v>1.5517863587152652</v>
      </c>
      <c r="U394" s="16"/>
      <c r="V394" s="17"/>
      <c r="W394" s="10">
        <v>504.54186046511626</v>
      </c>
      <c r="X394" s="58">
        <v>665.5</v>
      </c>
      <c r="Y394" s="25"/>
      <c r="Z394" s="17"/>
      <c r="AA394" s="17"/>
    </row>
    <row r="395" spans="2:27" ht="15" customHeight="1">
      <c r="B395" s="50" t="s">
        <v>434</v>
      </c>
      <c r="C395" s="51"/>
      <c r="D395" s="52" t="s">
        <v>435</v>
      </c>
      <c r="E395" s="53">
        <f t="shared" si="141"/>
        <v>428.86058139534885</v>
      </c>
      <c r="F395" s="54">
        <f t="shared" si="140"/>
        <v>0</v>
      </c>
      <c r="G395" s="143"/>
      <c r="H395" s="143"/>
      <c r="I395" s="143"/>
      <c r="J395" s="143"/>
      <c r="K395" s="143"/>
      <c r="L395" s="143"/>
      <c r="M395" s="143"/>
      <c r="N395" s="143"/>
      <c r="O395" s="56">
        <f t="shared" si="137"/>
        <v>0</v>
      </c>
      <c r="Q395" s="57">
        <f t="shared" si="142"/>
        <v>665.5</v>
      </c>
      <c r="R395" s="73">
        <f t="shared" si="139"/>
        <v>1.5517863587152652</v>
      </c>
      <c r="U395" s="16"/>
      <c r="V395" s="17"/>
      <c r="W395" s="10">
        <v>504.54186046511626</v>
      </c>
      <c r="X395" s="58">
        <v>665.5</v>
      </c>
      <c r="Y395" s="25"/>
      <c r="Z395" s="17"/>
      <c r="AA395" s="17"/>
    </row>
    <row r="396" spans="2:27" ht="15" customHeight="1">
      <c r="B396" s="50" t="s">
        <v>436</v>
      </c>
      <c r="C396" s="51"/>
      <c r="D396" s="52" t="s">
        <v>437</v>
      </c>
      <c r="E396" s="53">
        <f t="shared" si="141"/>
        <v>428.86058139534885</v>
      </c>
      <c r="F396" s="54">
        <f t="shared" si="140"/>
        <v>0</v>
      </c>
      <c r="G396" s="143"/>
      <c r="H396" s="143"/>
      <c r="I396" s="143"/>
      <c r="J396" s="143"/>
      <c r="K396" s="143"/>
      <c r="L396" s="143"/>
      <c r="M396" s="143"/>
      <c r="N396" s="143"/>
      <c r="O396" s="56">
        <f t="shared" si="137"/>
        <v>0</v>
      </c>
      <c r="Q396" s="57">
        <f t="shared" si="142"/>
        <v>665.5</v>
      </c>
      <c r="R396" s="73">
        <f t="shared" si="139"/>
        <v>1.5517863587152652</v>
      </c>
      <c r="U396" s="16"/>
      <c r="V396" s="17"/>
      <c r="W396" s="10">
        <v>504.54186046511626</v>
      </c>
      <c r="X396" s="58">
        <v>665.5</v>
      </c>
      <c r="Y396" s="25"/>
      <c r="Z396" s="17"/>
      <c r="AA396" s="17"/>
    </row>
    <row r="397" spans="2:27" ht="15" customHeight="1">
      <c r="B397" s="50" t="s">
        <v>438</v>
      </c>
      <c r="C397" s="51"/>
      <c r="D397" s="52" t="s">
        <v>439</v>
      </c>
      <c r="E397" s="53">
        <f t="shared" si="141"/>
        <v>428.86058139534885</v>
      </c>
      <c r="F397" s="54">
        <f t="shared" si="140"/>
        <v>0</v>
      </c>
      <c r="G397" s="143"/>
      <c r="H397" s="143"/>
      <c r="I397" s="143"/>
      <c r="J397" s="143"/>
      <c r="K397" s="143"/>
      <c r="L397" s="143"/>
      <c r="M397" s="143"/>
      <c r="N397" s="143"/>
      <c r="O397" s="56">
        <f t="shared" si="137"/>
        <v>0</v>
      </c>
      <c r="Q397" s="57">
        <f t="shared" si="142"/>
        <v>665.5</v>
      </c>
      <c r="R397" s="73">
        <f t="shared" si="139"/>
        <v>1.5517863587152652</v>
      </c>
      <c r="U397" s="16"/>
      <c r="V397" s="17"/>
      <c r="W397" s="10">
        <v>504.54186046511626</v>
      </c>
      <c r="X397" s="58">
        <v>665.5</v>
      </c>
      <c r="Y397" s="25"/>
      <c r="Z397" s="17"/>
      <c r="AA397" s="17"/>
    </row>
    <row r="398" spans="2:27" ht="15" customHeight="1">
      <c r="B398" s="50" t="s">
        <v>440</v>
      </c>
      <c r="C398" s="51"/>
      <c r="D398" s="52" t="s">
        <v>441</v>
      </c>
      <c r="E398" s="53">
        <f t="shared" si="141"/>
        <v>428.86058139534885</v>
      </c>
      <c r="F398" s="54">
        <f t="shared" si="140"/>
        <v>0</v>
      </c>
      <c r="G398" s="143"/>
      <c r="H398" s="143"/>
      <c r="I398" s="143"/>
      <c r="J398" s="143"/>
      <c r="K398" s="143"/>
      <c r="L398" s="143"/>
      <c r="M398" s="143"/>
      <c r="N398" s="143"/>
      <c r="O398" s="56">
        <f t="shared" si="137"/>
        <v>0</v>
      </c>
      <c r="Q398" s="57">
        <f t="shared" si="142"/>
        <v>665.5</v>
      </c>
      <c r="R398" s="73">
        <f t="shared" si="139"/>
        <v>1.5517863587152652</v>
      </c>
      <c r="U398" s="16"/>
      <c r="V398" s="17"/>
      <c r="W398" s="10">
        <v>504.54186046511626</v>
      </c>
      <c r="X398" s="58">
        <v>665.5</v>
      </c>
      <c r="Y398" s="25"/>
      <c r="Z398" s="17"/>
      <c r="AA398" s="17"/>
    </row>
    <row r="399" spans="2:27" ht="15" customHeight="1">
      <c r="B399" s="50" t="s">
        <v>442</v>
      </c>
      <c r="C399" s="51"/>
      <c r="D399" s="52" t="s">
        <v>443</v>
      </c>
      <c r="E399" s="53">
        <f t="shared" si="141"/>
        <v>428.86058139534885</v>
      </c>
      <c r="F399" s="54">
        <f t="shared" si="140"/>
        <v>0</v>
      </c>
      <c r="G399" s="144"/>
      <c r="H399" s="144"/>
      <c r="I399" s="144"/>
      <c r="J399" s="144"/>
      <c r="K399" s="144"/>
      <c r="L399" s="144"/>
      <c r="M399" s="144"/>
      <c r="N399" s="144"/>
      <c r="O399" s="56">
        <f t="shared" si="137"/>
        <v>0</v>
      </c>
      <c r="Q399" s="57">
        <f t="shared" si="142"/>
        <v>665.5</v>
      </c>
      <c r="R399" s="73">
        <f t="shared" si="139"/>
        <v>1.5517863587152652</v>
      </c>
      <c r="U399" s="16"/>
      <c r="V399" s="17"/>
      <c r="W399" s="10">
        <v>504.54186046511626</v>
      </c>
      <c r="X399" s="58">
        <v>665.5</v>
      </c>
      <c r="Y399" s="25"/>
      <c r="Z399" s="17"/>
      <c r="AA399" s="17"/>
    </row>
    <row r="400" spans="2:27" ht="15" customHeight="1">
      <c r="B400" s="50" t="s">
        <v>444</v>
      </c>
      <c r="C400" s="51"/>
      <c r="D400" s="52" t="s">
        <v>445</v>
      </c>
      <c r="E400" s="53">
        <f t="shared" si="141"/>
        <v>428.86058139534885</v>
      </c>
      <c r="F400" s="54">
        <f t="shared" si="140"/>
        <v>0</v>
      </c>
      <c r="G400" s="144"/>
      <c r="H400" s="144"/>
      <c r="I400" s="144"/>
      <c r="J400" s="144"/>
      <c r="K400" s="144"/>
      <c r="L400" s="144"/>
      <c r="M400" s="144"/>
      <c r="N400" s="144"/>
      <c r="O400" s="56">
        <f t="shared" si="137"/>
        <v>0</v>
      </c>
      <c r="Q400" s="57">
        <f t="shared" si="142"/>
        <v>665.5</v>
      </c>
      <c r="R400" s="73">
        <f t="shared" si="139"/>
        <v>1.5517863587152652</v>
      </c>
      <c r="U400" s="16"/>
      <c r="V400" s="17"/>
      <c r="W400" s="10">
        <v>504.54186046511626</v>
      </c>
      <c r="X400" s="58">
        <v>665.5</v>
      </c>
      <c r="Y400" s="25"/>
      <c r="Z400" s="17"/>
      <c r="AA400" s="17"/>
    </row>
    <row r="401" spans="2:27" ht="15" customHeight="1">
      <c r="B401" s="50" t="s">
        <v>446</v>
      </c>
      <c r="C401" s="51"/>
      <c r="D401" s="52" t="s">
        <v>447</v>
      </c>
      <c r="E401" s="53">
        <f t="shared" si="141"/>
        <v>428.86058139534885</v>
      </c>
      <c r="F401" s="54">
        <f t="shared" si="140"/>
        <v>0</v>
      </c>
      <c r="G401" s="144"/>
      <c r="H401" s="144"/>
      <c r="I401" s="144"/>
      <c r="J401" s="144"/>
      <c r="K401" s="144"/>
      <c r="L401" s="144"/>
      <c r="M401" s="144"/>
      <c r="N401" s="144"/>
      <c r="O401" s="56">
        <f t="shared" si="137"/>
        <v>0</v>
      </c>
      <c r="Q401" s="57">
        <f t="shared" si="142"/>
        <v>665.5</v>
      </c>
      <c r="R401" s="73">
        <f t="shared" si="139"/>
        <v>1.5517863587152652</v>
      </c>
      <c r="U401" s="16"/>
      <c r="V401" s="17"/>
      <c r="W401" s="10">
        <v>504.54186046511626</v>
      </c>
      <c r="X401" s="58">
        <v>665.5</v>
      </c>
      <c r="Y401" s="25"/>
      <c r="Z401" s="17"/>
      <c r="AA401" s="17"/>
    </row>
    <row r="402" spans="2:27" ht="15" customHeight="1">
      <c r="B402" s="50" t="s">
        <v>448</v>
      </c>
      <c r="C402" s="51"/>
      <c r="D402" s="52" t="s">
        <v>449</v>
      </c>
      <c r="E402" s="53">
        <f t="shared" si="141"/>
        <v>428.86058139534885</v>
      </c>
      <c r="F402" s="54">
        <f t="shared" si="140"/>
        <v>0</v>
      </c>
      <c r="G402" s="144"/>
      <c r="H402" s="144"/>
      <c r="I402" s="144"/>
      <c r="J402" s="144"/>
      <c r="K402" s="144"/>
      <c r="L402" s="144"/>
      <c r="M402" s="144"/>
      <c r="N402" s="144"/>
      <c r="O402" s="56">
        <f t="shared" si="137"/>
        <v>0</v>
      </c>
      <c r="Q402" s="57">
        <f t="shared" si="142"/>
        <v>665.5</v>
      </c>
      <c r="R402" s="73">
        <f t="shared" si="139"/>
        <v>1.5517863587152652</v>
      </c>
      <c r="U402" s="16"/>
      <c r="V402" s="17"/>
      <c r="W402" s="10">
        <v>504.54186046511626</v>
      </c>
      <c r="X402" s="58">
        <v>665.5</v>
      </c>
      <c r="Y402" s="25"/>
      <c r="Z402" s="17"/>
      <c r="AA402" s="17"/>
    </row>
    <row r="403" spans="2:24" ht="15" customHeight="1">
      <c r="B403" s="69"/>
      <c r="C403" s="70"/>
      <c r="D403" s="44" t="s">
        <v>450</v>
      </c>
      <c r="E403" s="71"/>
      <c r="F403" s="54">
        <f t="shared" si="140"/>
        <v>0</v>
      </c>
      <c r="G403" s="145"/>
      <c r="H403" s="146"/>
      <c r="I403" s="146"/>
      <c r="J403" s="146"/>
      <c r="K403" s="146"/>
      <c r="L403" s="146"/>
      <c r="M403" s="146"/>
      <c r="N403" s="146"/>
      <c r="O403" s="72"/>
      <c r="Q403" s="49"/>
      <c r="R403" s="71"/>
      <c r="W403" s="10">
        <v>1.21</v>
      </c>
      <c r="X403" s="58">
        <v>1.21</v>
      </c>
    </row>
    <row r="404" spans="2:24" ht="15" customHeight="1">
      <c r="B404" s="50">
        <v>412616</v>
      </c>
      <c r="C404" s="51"/>
      <c r="D404" s="52" t="s">
        <v>451</v>
      </c>
      <c r="E404" s="125">
        <f>W404-W404*$E$5</f>
        <v>436.65804651162796</v>
      </c>
      <c r="F404" s="54">
        <f t="shared" si="140"/>
        <v>0</v>
      </c>
      <c r="G404" s="147"/>
      <c r="H404" s="147"/>
      <c r="I404" s="147"/>
      <c r="J404" s="147"/>
      <c r="K404" s="147"/>
      <c r="L404" s="147"/>
      <c r="M404" s="147"/>
      <c r="N404" s="147"/>
      <c r="O404" s="127">
        <f aca="true" t="shared" si="143" ref="O404:O416">E404*F404</f>
        <v>0</v>
      </c>
      <c r="Q404" s="138">
        <f>X404</f>
        <v>677.6</v>
      </c>
      <c r="R404" s="73">
        <f aca="true" t="shared" si="144" ref="R404:R416">Q404/E404</f>
        <v>1.5517863587152652</v>
      </c>
      <c r="W404" s="10">
        <v>513.7153488372094</v>
      </c>
      <c r="X404" s="58">
        <v>677.6</v>
      </c>
    </row>
    <row r="405" spans="2:27" ht="15" customHeight="1">
      <c r="B405" s="50" t="s">
        <v>452</v>
      </c>
      <c r="C405" s="51"/>
      <c r="D405" s="148" t="s">
        <v>453</v>
      </c>
      <c r="E405" s="53">
        <f aca="true" t="shared" si="145" ref="E405:E412">(W405-W405*$E$5)</f>
        <v>436.65804651162796</v>
      </c>
      <c r="F405" s="54">
        <f t="shared" si="140"/>
        <v>0</v>
      </c>
      <c r="G405" s="149"/>
      <c r="H405" s="149"/>
      <c r="I405" s="149"/>
      <c r="J405" s="149"/>
      <c r="K405" s="149"/>
      <c r="L405" s="149"/>
      <c r="M405" s="149"/>
      <c r="N405" s="149"/>
      <c r="O405" s="56">
        <f t="shared" si="143"/>
        <v>0</v>
      </c>
      <c r="Q405" s="57">
        <f aca="true" t="shared" si="146" ref="Q405:Q416">Q404</f>
        <v>677.6</v>
      </c>
      <c r="R405" s="73">
        <f t="shared" si="144"/>
        <v>1.5517863587152652</v>
      </c>
      <c r="U405" s="16"/>
      <c r="V405" s="17"/>
      <c r="W405" s="10">
        <v>513.7153488372094</v>
      </c>
      <c r="X405" s="58">
        <v>677.6</v>
      </c>
      <c r="Y405" s="25"/>
      <c r="Z405" s="17"/>
      <c r="AA405" s="17"/>
    </row>
    <row r="406" spans="2:27" ht="15" customHeight="1">
      <c r="B406" s="50" t="s">
        <v>454</v>
      </c>
      <c r="C406" s="51"/>
      <c r="D406" s="148" t="s">
        <v>455</v>
      </c>
      <c r="E406" s="53">
        <f t="shared" si="145"/>
        <v>436.65804651162796</v>
      </c>
      <c r="F406" s="54">
        <f t="shared" si="140"/>
        <v>0</v>
      </c>
      <c r="G406" s="149"/>
      <c r="H406" s="149"/>
      <c r="I406" s="149"/>
      <c r="J406" s="149"/>
      <c r="K406" s="149"/>
      <c r="L406" s="149"/>
      <c r="M406" s="149"/>
      <c r="N406" s="149"/>
      <c r="O406" s="56">
        <f t="shared" si="143"/>
        <v>0</v>
      </c>
      <c r="Q406" s="57">
        <f t="shared" si="146"/>
        <v>677.6</v>
      </c>
      <c r="R406" s="73">
        <f t="shared" si="144"/>
        <v>1.5517863587152652</v>
      </c>
      <c r="U406" s="16"/>
      <c r="V406" s="17"/>
      <c r="W406" s="10">
        <v>513.7153488372094</v>
      </c>
      <c r="X406" s="58">
        <v>677.6</v>
      </c>
      <c r="Y406" s="25"/>
      <c r="Z406" s="17"/>
      <c r="AA406" s="17"/>
    </row>
    <row r="407" spans="2:27" ht="15" customHeight="1">
      <c r="B407" s="50" t="s">
        <v>456</v>
      </c>
      <c r="C407" s="51"/>
      <c r="D407" s="148" t="s">
        <v>457</v>
      </c>
      <c r="E407" s="53">
        <f t="shared" si="145"/>
        <v>436.65804651162796</v>
      </c>
      <c r="F407" s="54">
        <f t="shared" si="140"/>
        <v>0</v>
      </c>
      <c r="G407" s="149"/>
      <c r="H407" s="149"/>
      <c r="I407" s="149"/>
      <c r="J407" s="149"/>
      <c r="K407" s="149"/>
      <c r="L407" s="149"/>
      <c r="M407" s="149"/>
      <c r="N407" s="149"/>
      <c r="O407" s="56">
        <f t="shared" si="143"/>
        <v>0</v>
      </c>
      <c r="Q407" s="57">
        <f t="shared" si="146"/>
        <v>677.6</v>
      </c>
      <c r="R407" s="73">
        <f t="shared" si="144"/>
        <v>1.5517863587152652</v>
      </c>
      <c r="U407" s="16"/>
      <c r="V407" s="17"/>
      <c r="W407" s="10">
        <v>513.7153488372094</v>
      </c>
      <c r="X407" s="58">
        <v>677.6</v>
      </c>
      <c r="Y407" s="25"/>
      <c r="Z407" s="17"/>
      <c r="AA407" s="17"/>
    </row>
    <row r="408" spans="2:27" ht="15" customHeight="1">
      <c r="B408" s="50" t="s">
        <v>458</v>
      </c>
      <c r="C408" s="51"/>
      <c r="D408" s="148" t="s">
        <v>459</v>
      </c>
      <c r="E408" s="53">
        <f t="shared" si="145"/>
        <v>436.65804651162796</v>
      </c>
      <c r="F408" s="54">
        <f t="shared" si="140"/>
        <v>0</v>
      </c>
      <c r="G408" s="149"/>
      <c r="H408" s="149"/>
      <c r="I408" s="149"/>
      <c r="J408" s="149"/>
      <c r="K408" s="149"/>
      <c r="L408" s="149"/>
      <c r="M408" s="149"/>
      <c r="N408" s="149"/>
      <c r="O408" s="56">
        <f t="shared" si="143"/>
        <v>0</v>
      </c>
      <c r="Q408" s="57">
        <f t="shared" si="146"/>
        <v>677.6</v>
      </c>
      <c r="R408" s="73">
        <f t="shared" si="144"/>
        <v>1.5517863587152652</v>
      </c>
      <c r="U408" s="16"/>
      <c r="V408" s="17"/>
      <c r="W408" s="10">
        <v>513.7153488372094</v>
      </c>
      <c r="X408" s="58">
        <v>677.6</v>
      </c>
      <c r="Y408" s="25"/>
      <c r="Z408" s="17"/>
      <c r="AA408" s="17"/>
    </row>
    <row r="409" spans="2:27" ht="15" customHeight="1">
      <c r="B409" s="50" t="s">
        <v>460</v>
      </c>
      <c r="C409" s="51"/>
      <c r="D409" s="148" t="s">
        <v>461</v>
      </c>
      <c r="E409" s="53">
        <f t="shared" si="145"/>
        <v>436.65804651162796</v>
      </c>
      <c r="F409" s="54">
        <f t="shared" si="140"/>
        <v>0</v>
      </c>
      <c r="G409" s="139"/>
      <c r="H409" s="139"/>
      <c r="I409" s="139"/>
      <c r="J409" s="139"/>
      <c r="K409" s="139"/>
      <c r="L409" s="139"/>
      <c r="M409" s="139"/>
      <c r="N409" s="139"/>
      <c r="O409" s="56">
        <f t="shared" si="143"/>
        <v>0</v>
      </c>
      <c r="Q409" s="57">
        <f t="shared" si="146"/>
        <v>677.6</v>
      </c>
      <c r="R409" s="73">
        <f t="shared" si="144"/>
        <v>1.5517863587152652</v>
      </c>
      <c r="U409" s="16"/>
      <c r="V409" s="17"/>
      <c r="W409" s="10">
        <v>513.7153488372094</v>
      </c>
      <c r="X409" s="58">
        <v>677.6</v>
      </c>
      <c r="Y409" s="25"/>
      <c r="Z409" s="17"/>
      <c r="AA409" s="17"/>
    </row>
    <row r="410" spans="2:27" ht="15" customHeight="1">
      <c r="B410" s="50" t="s">
        <v>462</v>
      </c>
      <c r="C410" s="51"/>
      <c r="D410" s="148" t="s">
        <v>463</v>
      </c>
      <c r="E410" s="53">
        <f t="shared" si="145"/>
        <v>436.65804651162796</v>
      </c>
      <c r="F410" s="54">
        <f t="shared" si="140"/>
        <v>0</v>
      </c>
      <c r="G410" s="139"/>
      <c r="H410" s="139"/>
      <c r="I410" s="139"/>
      <c r="J410" s="139"/>
      <c r="K410" s="139"/>
      <c r="L410" s="139"/>
      <c r="M410" s="139"/>
      <c r="N410" s="139"/>
      <c r="O410" s="56">
        <f t="shared" si="143"/>
        <v>0</v>
      </c>
      <c r="Q410" s="57">
        <f t="shared" si="146"/>
        <v>677.6</v>
      </c>
      <c r="R410" s="73">
        <f t="shared" si="144"/>
        <v>1.5517863587152652</v>
      </c>
      <c r="U410" s="16"/>
      <c r="V410" s="17"/>
      <c r="W410" s="10">
        <v>513.7153488372094</v>
      </c>
      <c r="X410" s="58">
        <v>677.6</v>
      </c>
      <c r="Y410" s="25"/>
      <c r="Z410" s="17"/>
      <c r="AA410" s="17"/>
    </row>
    <row r="411" spans="2:27" ht="15" customHeight="1">
      <c r="B411" s="50" t="s">
        <v>464</v>
      </c>
      <c r="C411" s="51"/>
      <c r="D411" s="148" t="s">
        <v>465</v>
      </c>
      <c r="E411" s="53">
        <f t="shared" si="145"/>
        <v>436.65804651162796</v>
      </c>
      <c r="F411" s="54">
        <f t="shared" si="140"/>
        <v>0</v>
      </c>
      <c r="G411" s="139"/>
      <c r="H411" s="139"/>
      <c r="I411" s="139"/>
      <c r="J411" s="139"/>
      <c r="K411" s="139"/>
      <c r="L411" s="139"/>
      <c r="M411" s="139"/>
      <c r="N411" s="139"/>
      <c r="O411" s="56">
        <f t="shared" si="143"/>
        <v>0</v>
      </c>
      <c r="Q411" s="57">
        <f t="shared" si="146"/>
        <v>677.6</v>
      </c>
      <c r="R411" s="73">
        <f t="shared" si="144"/>
        <v>1.5517863587152652</v>
      </c>
      <c r="U411" s="16"/>
      <c r="V411" s="17"/>
      <c r="W411" s="10">
        <v>513.7153488372094</v>
      </c>
      <c r="X411" s="58">
        <v>677.6</v>
      </c>
      <c r="Y411" s="25"/>
      <c r="Z411" s="17"/>
      <c r="AA411" s="17"/>
    </row>
    <row r="412" spans="2:27" ht="15" customHeight="1">
      <c r="B412" s="50" t="s">
        <v>466</v>
      </c>
      <c r="C412" s="51"/>
      <c r="D412" s="148" t="s">
        <v>467</v>
      </c>
      <c r="E412" s="53">
        <f t="shared" si="145"/>
        <v>436.65804651162796</v>
      </c>
      <c r="F412" s="54">
        <f t="shared" si="140"/>
        <v>0</v>
      </c>
      <c r="G412" s="150"/>
      <c r="H412" s="150"/>
      <c r="I412" s="150"/>
      <c r="J412" s="150"/>
      <c r="K412" s="150"/>
      <c r="L412" s="150"/>
      <c r="M412" s="150"/>
      <c r="N412" s="150"/>
      <c r="O412" s="56">
        <f t="shared" si="143"/>
        <v>0</v>
      </c>
      <c r="Q412" s="57">
        <f t="shared" si="146"/>
        <v>677.6</v>
      </c>
      <c r="R412" s="73">
        <f t="shared" si="144"/>
        <v>1.5517863587152652</v>
      </c>
      <c r="U412" s="16"/>
      <c r="V412" s="17"/>
      <c r="W412" s="10">
        <v>513.7153488372094</v>
      </c>
      <c r="X412" s="58">
        <v>677.6</v>
      </c>
      <c r="Y412" s="25"/>
      <c r="Z412" s="17"/>
      <c r="AA412" s="17"/>
    </row>
    <row r="413" spans="2:27" ht="15" customHeight="1">
      <c r="B413" s="50">
        <v>412617</v>
      </c>
      <c r="C413" s="51"/>
      <c r="D413" s="151" t="s">
        <v>468</v>
      </c>
      <c r="E413" s="125">
        <f>W413-W413*$E$5</f>
        <v>436.65804651162796</v>
      </c>
      <c r="F413" s="54">
        <f t="shared" si="140"/>
        <v>0</v>
      </c>
      <c r="G413" s="152"/>
      <c r="H413" s="152"/>
      <c r="I413" s="152"/>
      <c r="J413" s="152"/>
      <c r="K413" s="152"/>
      <c r="L413" s="152"/>
      <c r="M413" s="152"/>
      <c r="N413" s="152"/>
      <c r="O413" s="127">
        <f t="shared" si="143"/>
        <v>0</v>
      </c>
      <c r="Q413" s="57">
        <f t="shared" si="146"/>
        <v>677.6</v>
      </c>
      <c r="R413" s="73">
        <f t="shared" si="144"/>
        <v>1.5517863587152652</v>
      </c>
      <c r="U413" s="16"/>
      <c r="V413" s="17"/>
      <c r="W413" s="10">
        <v>513.7153488372094</v>
      </c>
      <c r="X413" s="58">
        <v>677.6</v>
      </c>
      <c r="Y413" s="25"/>
      <c r="Z413" s="17"/>
      <c r="AA413" s="17"/>
    </row>
    <row r="414" spans="2:27" ht="15" customHeight="1">
      <c r="B414" s="50" t="s">
        <v>469</v>
      </c>
      <c r="C414" s="51"/>
      <c r="D414" s="148" t="s">
        <v>470</v>
      </c>
      <c r="E414" s="53">
        <f aca="true" t="shared" si="147" ref="E414:E416">(W414-W414*$E$5)</f>
        <v>436.65804651162796</v>
      </c>
      <c r="F414" s="54">
        <f t="shared" si="140"/>
        <v>0</v>
      </c>
      <c r="G414" s="60"/>
      <c r="H414" s="60"/>
      <c r="I414" s="60"/>
      <c r="J414" s="60"/>
      <c r="K414" s="60"/>
      <c r="L414" s="60"/>
      <c r="M414" s="60"/>
      <c r="N414" s="60"/>
      <c r="O414" s="56">
        <f t="shared" si="143"/>
        <v>0</v>
      </c>
      <c r="Q414" s="57">
        <f t="shared" si="146"/>
        <v>677.6</v>
      </c>
      <c r="R414" s="73">
        <f t="shared" si="144"/>
        <v>1.5517863587152652</v>
      </c>
      <c r="U414" s="16"/>
      <c r="V414" s="17"/>
      <c r="W414" s="10">
        <v>513.7153488372094</v>
      </c>
      <c r="X414" s="58">
        <v>677.6</v>
      </c>
      <c r="Y414" s="25"/>
      <c r="Z414" s="17"/>
      <c r="AA414" s="17"/>
    </row>
    <row r="415" spans="2:27" ht="15" customHeight="1">
      <c r="B415" s="50" t="s">
        <v>471</v>
      </c>
      <c r="C415" s="51"/>
      <c r="D415" s="148" t="s">
        <v>472</v>
      </c>
      <c r="E415" s="53">
        <f t="shared" si="147"/>
        <v>436.65804651162796</v>
      </c>
      <c r="F415" s="54">
        <f t="shared" si="140"/>
        <v>0</v>
      </c>
      <c r="G415" s="60"/>
      <c r="H415" s="60"/>
      <c r="I415" s="60"/>
      <c r="J415" s="60"/>
      <c r="K415" s="60"/>
      <c r="L415" s="60"/>
      <c r="M415" s="60"/>
      <c r="N415" s="60"/>
      <c r="O415" s="56">
        <f t="shared" si="143"/>
        <v>0</v>
      </c>
      <c r="Q415" s="57">
        <f t="shared" si="146"/>
        <v>677.6</v>
      </c>
      <c r="R415" s="73">
        <f t="shared" si="144"/>
        <v>1.5517863587152652</v>
      </c>
      <c r="U415" s="16"/>
      <c r="V415" s="17"/>
      <c r="W415" s="10">
        <v>513.7153488372094</v>
      </c>
      <c r="X415" s="58">
        <v>677.6</v>
      </c>
      <c r="Y415" s="25"/>
      <c r="Z415" s="17"/>
      <c r="AA415" s="17"/>
    </row>
    <row r="416" spans="2:27" ht="15" customHeight="1">
      <c r="B416" s="50" t="s">
        <v>473</v>
      </c>
      <c r="C416" s="51"/>
      <c r="D416" s="148" t="s">
        <v>474</v>
      </c>
      <c r="E416" s="53">
        <f t="shared" si="147"/>
        <v>436.65804651162796</v>
      </c>
      <c r="F416" s="54">
        <f t="shared" si="140"/>
        <v>0</v>
      </c>
      <c r="G416" s="60"/>
      <c r="H416" s="60"/>
      <c r="I416" s="60"/>
      <c r="J416" s="60"/>
      <c r="K416" s="60"/>
      <c r="L416" s="60"/>
      <c r="M416" s="60"/>
      <c r="N416" s="60"/>
      <c r="O416" s="56">
        <f t="shared" si="143"/>
        <v>0</v>
      </c>
      <c r="Q416" s="57">
        <f t="shared" si="146"/>
        <v>677.6</v>
      </c>
      <c r="R416" s="73">
        <f t="shared" si="144"/>
        <v>1.5517863587152652</v>
      </c>
      <c r="U416" s="16"/>
      <c r="V416" s="17"/>
      <c r="W416" s="10">
        <v>513.7153488372094</v>
      </c>
      <c r="X416" s="58">
        <v>677.6</v>
      </c>
      <c r="Y416" s="25"/>
      <c r="Z416" s="17"/>
      <c r="AA416" s="17"/>
    </row>
    <row r="417" spans="2:24" ht="15" customHeight="1">
      <c r="B417" s="69"/>
      <c r="C417" s="70"/>
      <c r="D417" s="44" t="s">
        <v>475</v>
      </c>
      <c r="E417" s="71"/>
      <c r="F417" s="54">
        <f t="shared" si="140"/>
        <v>0</v>
      </c>
      <c r="G417" s="153"/>
      <c r="H417" s="154"/>
      <c r="I417" s="154"/>
      <c r="J417" s="154"/>
      <c r="K417" s="154"/>
      <c r="L417" s="154"/>
      <c r="M417" s="154"/>
      <c r="N417" s="154"/>
      <c r="O417" s="72"/>
      <c r="Q417" s="49"/>
      <c r="R417" s="71"/>
      <c r="W417" s="10">
        <v>1.21</v>
      </c>
      <c r="X417" s="58">
        <v>1.21</v>
      </c>
    </row>
    <row r="418" spans="2:24" ht="15" customHeight="1">
      <c r="B418" s="50">
        <v>265372</v>
      </c>
      <c r="C418" s="51"/>
      <c r="D418" s="52" t="s">
        <v>476</v>
      </c>
      <c r="E418" s="53">
        <f aca="true" t="shared" si="148" ref="E418:E425">(W418-W418*$E$5)</f>
        <v>337.49151162790696</v>
      </c>
      <c r="F418" s="54">
        <f t="shared" si="140"/>
        <v>0</v>
      </c>
      <c r="G418" s="55"/>
      <c r="H418" s="55"/>
      <c r="I418" s="55"/>
      <c r="J418" s="55"/>
      <c r="K418" s="55"/>
      <c r="L418" s="55"/>
      <c r="M418" s="55"/>
      <c r="N418" s="55"/>
      <c r="O418" s="56">
        <f aca="true" t="shared" si="149" ref="O418:O425">E418*F418</f>
        <v>0</v>
      </c>
      <c r="Q418" s="57">
        <f aca="true" t="shared" si="150" ref="Q418:Q425">X418</f>
        <v>514.25</v>
      </c>
      <c r="R418" s="73">
        <f aca="true" t="shared" si="151" ref="R418:R425">Q418/E418</f>
        <v>1.5237420269312545</v>
      </c>
      <c r="W418" s="10">
        <v>397.0488372093023</v>
      </c>
      <c r="X418" s="58">
        <v>514.25</v>
      </c>
    </row>
    <row r="419" spans="2:24" ht="15" customHeight="1">
      <c r="B419" s="50">
        <v>265369</v>
      </c>
      <c r="C419" s="51"/>
      <c r="D419" s="52" t="s">
        <v>477</v>
      </c>
      <c r="E419" s="53">
        <f t="shared" si="148"/>
        <v>425.63635348837204</v>
      </c>
      <c r="F419" s="54">
        <f t="shared" si="140"/>
        <v>0</v>
      </c>
      <c r="G419" s="55"/>
      <c r="H419" s="55"/>
      <c r="I419" s="55"/>
      <c r="J419" s="55"/>
      <c r="K419" s="55"/>
      <c r="L419" s="55"/>
      <c r="M419" s="55"/>
      <c r="N419" s="55"/>
      <c r="O419" s="56">
        <f t="shared" si="149"/>
        <v>0</v>
      </c>
      <c r="Q419" s="57">
        <f t="shared" si="150"/>
        <v>648.56</v>
      </c>
      <c r="R419" s="73">
        <f t="shared" si="151"/>
        <v>1.5237420269312545</v>
      </c>
      <c r="W419" s="10">
        <v>500.7486511627906</v>
      </c>
      <c r="X419" s="58">
        <v>648.56</v>
      </c>
    </row>
    <row r="420" spans="2:27" ht="15" customHeight="1">
      <c r="B420" s="50">
        <v>265373</v>
      </c>
      <c r="C420" s="51"/>
      <c r="D420" s="52" t="s">
        <v>478</v>
      </c>
      <c r="E420" s="53">
        <f t="shared" si="148"/>
        <v>475.30679611650487</v>
      </c>
      <c r="F420" s="54">
        <f t="shared" si="140"/>
        <v>0</v>
      </c>
      <c r="G420" s="55"/>
      <c r="H420" s="55"/>
      <c r="I420" s="55"/>
      <c r="J420" s="55"/>
      <c r="K420" s="55"/>
      <c r="L420" s="55"/>
      <c r="M420" s="55"/>
      <c r="N420" s="55"/>
      <c r="O420" s="56">
        <f t="shared" si="149"/>
        <v>0</v>
      </c>
      <c r="Q420" s="57">
        <f t="shared" si="150"/>
        <v>719.9499999999999</v>
      </c>
      <c r="R420" s="73">
        <f t="shared" si="151"/>
        <v>1.514705882352941</v>
      </c>
      <c r="W420" s="10">
        <v>559.1844660194175</v>
      </c>
      <c r="X420" s="58">
        <v>719.95</v>
      </c>
      <c r="Y420" s="1"/>
      <c r="Z420" s="1"/>
      <c r="AA420" s="1"/>
    </row>
    <row r="421" spans="2:27" ht="15" customHeight="1">
      <c r="B421" s="50">
        <v>265371</v>
      </c>
      <c r="C421" s="51"/>
      <c r="D421" s="52" t="s">
        <v>479</v>
      </c>
      <c r="E421" s="53">
        <f t="shared" si="148"/>
        <v>390.0072</v>
      </c>
      <c r="F421" s="54">
        <f t="shared" si="140"/>
        <v>0</v>
      </c>
      <c r="G421" s="55"/>
      <c r="H421" s="55"/>
      <c r="I421" s="55"/>
      <c r="J421" s="55"/>
      <c r="K421" s="55"/>
      <c r="L421" s="55"/>
      <c r="M421" s="55"/>
      <c r="N421" s="55"/>
      <c r="O421" s="56">
        <f t="shared" si="149"/>
        <v>0</v>
      </c>
      <c r="Q421" s="57">
        <f t="shared" si="150"/>
        <v>580.8</v>
      </c>
      <c r="R421" s="73">
        <f t="shared" si="151"/>
        <v>1.4892032762472076</v>
      </c>
      <c r="W421" s="10">
        <v>458.83200000000005</v>
      </c>
      <c r="X421" s="58">
        <v>580.8</v>
      </c>
      <c r="Y421" s="1"/>
      <c r="Z421" s="1"/>
      <c r="AA421" s="1"/>
    </row>
    <row r="422" spans="2:27" ht="15" customHeight="1">
      <c r="B422" s="50">
        <v>265374</v>
      </c>
      <c r="C422" s="51"/>
      <c r="D422" s="52" t="s">
        <v>480</v>
      </c>
      <c r="E422" s="53">
        <f t="shared" si="148"/>
        <v>666.2623000000001</v>
      </c>
      <c r="F422" s="54">
        <f t="shared" si="140"/>
        <v>0</v>
      </c>
      <c r="G422" s="55"/>
      <c r="H422" s="55"/>
      <c r="I422" s="55"/>
      <c r="J422" s="55"/>
      <c r="K422" s="55"/>
      <c r="L422" s="55"/>
      <c r="M422" s="55"/>
      <c r="N422" s="55"/>
      <c r="O422" s="56">
        <f t="shared" si="149"/>
        <v>0</v>
      </c>
      <c r="Q422" s="57">
        <f t="shared" si="150"/>
        <v>992.1999999999999</v>
      </c>
      <c r="R422" s="73">
        <f t="shared" si="151"/>
        <v>1.4892032762472074</v>
      </c>
      <c r="W422" s="10">
        <v>783.8380000000001</v>
      </c>
      <c r="X422" s="58">
        <v>992.2</v>
      </c>
      <c r="Y422" s="1"/>
      <c r="Z422" s="1"/>
      <c r="AA422" s="1"/>
    </row>
    <row r="423" spans="2:27" ht="15" customHeight="1">
      <c r="B423" s="50">
        <v>265375</v>
      </c>
      <c r="C423" s="51"/>
      <c r="D423" s="52" t="s">
        <v>481</v>
      </c>
      <c r="E423" s="53">
        <f t="shared" si="148"/>
        <v>2875.805825242719</v>
      </c>
      <c r="F423" s="54">
        <f t="shared" si="140"/>
        <v>0</v>
      </c>
      <c r="G423" s="55"/>
      <c r="H423" s="55"/>
      <c r="I423" s="55"/>
      <c r="J423" s="55"/>
      <c r="K423" s="55"/>
      <c r="L423" s="55"/>
      <c r="M423" s="55"/>
      <c r="N423" s="55"/>
      <c r="O423" s="56">
        <f t="shared" si="149"/>
        <v>0</v>
      </c>
      <c r="Q423" s="57">
        <f t="shared" si="150"/>
        <v>4356</v>
      </c>
      <c r="R423" s="73">
        <f t="shared" si="151"/>
        <v>1.514705882352941</v>
      </c>
      <c r="W423" s="10">
        <v>3383.300970873787</v>
      </c>
      <c r="X423" s="58">
        <v>4356</v>
      </c>
      <c r="Y423" s="1"/>
      <c r="Z423" s="1"/>
      <c r="AA423" s="1"/>
    </row>
    <row r="424" spans="2:27" ht="15" customHeight="1">
      <c r="B424" s="50">
        <v>265376</v>
      </c>
      <c r="C424" s="51"/>
      <c r="D424" s="52" t="s">
        <v>482</v>
      </c>
      <c r="E424" s="53">
        <f t="shared" si="148"/>
        <v>3075.5145631067962</v>
      </c>
      <c r="F424" s="54">
        <f t="shared" si="140"/>
        <v>0</v>
      </c>
      <c r="G424" s="55"/>
      <c r="H424" s="55"/>
      <c r="I424" s="55"/>
      <c r="J424" s="55"/>
      <c r="K424" s="55"/>
      <c r="L424" s="55"/>
      <c r="M424" s="55"/>
      <c r="N424" s="55"/>
      <c r="O424" s="56">
        <f t="shared" si="149"/>
        <v>0</v>
      </c>
      <c r="Q424" s="57">
        <f t="shared" si="150"/>
        <v>4658.5</v>
      </c>
      <c r="R424" s="73">
        <f t="shared" si="151"/>
        <v>1.5147058823529411</v>
      </c>
      <c r="W424" s="10">
        <v>3618.2524271844663</v>
      </c>
      <c r="X424" s="58">
        <v>4658.5</v>
      </c>
      <c r="Y424" s="1"/>
      <c r="Z424" s="1"/>
      <c r="AA424" s="1"/>
    </row>
    <row r="425" spans="2:27" ht="15" customHeight="1">
      <c r="B425" s="155">
        <v>265377</v>
      </c>
      <c r="C425" s="156"/>
      <c r="D425" s="52" t="s">
        <v>483</v>
      </c>
      <c r="E425" s="53">
        <f t="shared" si="148"/>
        <v>8084.52425</v>
      </c>
      <c r="F425" s="54">
        <f t="shared" si="140"/>
        <v>0</v>
      </c>
      <c r="G425" s="95"/>
      <c r="H425" s="95"/>
      <c r="I425" s="95"/>
      <c r="J425" s="95"/>
      <c r="K425" s="95"/>
      <c r="L425" s="95"/>
      <c r="M425" s="95"/>
      <c r="N425" s="95"/>
      <c r="O425" s="56">
        <f t="shared" si="149"/>
        <v>0</v>
      </c>
      <c r="Q425" s="57">
        <f t="shared" si="150"/>
        <v>12039.5</v>
      </c>
      <c r="R425" s="73">
        <f t="shared" si="151"/>
        <v>1.4892032762472076</v>
      </c>
      <c r="W425" s="10">
        <v>9511.205</v>
      </c>
      <c r="X425" s="58">
        <v>12039.5</v>
      </c>
      <c r="Y425" s="1"/>
      <c r="Z425" s="1"/>
      <c r="AA425" s="1"/>
    </row>
    <row r="426" spans="2:27" ht="16.5" customHeight="1">
      <c r="B426" s="157" t="s">
        <v>178</v>
      </c>
      <c r="C426" s="157"/>
      <c r="D426" s="40" t="s">
        <v>484</v>
      </c>
      <c r="E426" s="158" t="s">
        <v>180</v>
      </c>
      <c r="F426" s="54">
        <f t="shared" si="140"/>
        <v>0</v>
      </c>
      <c r="G426" s="98" t="s">
        <v>181</v>
      </c>
      <c r="H426" s="98"/>
      <c r="I426" s="98"/>
      <c r="J426" s="98"/>
      <c r="K426" s="98"/>
      <c r="L426" s="98"/>
      <c r="M426" s="98"/>
      <c r="N426" s="98"/>
      <c r="O426" s="40" t="s">
        <v>182</v>
      </c>
      <c r="Q426" s="99"/>
      <c r="R426" s="99"/>
      <c r="W426" s="10" t="e">
        <f>#N/A</f>
        <v>#N/A</v>
      </c>
      <c r="X426" s="58" t="e">
        <f>#N/A</f>
        <v>#N/A</v>
      </c>
      <c r="Y426" s="1"/>
      <c r="Z426" s="1"/>
      <c r="AA426" s="1"/>
    </row>
    <row r="427" spans="2:27" ht="15" customHeight="1">
      <c r="B427" s="51">
        <v>265358</v>
      </c>
      <c r="C427" s="51"/>
      <c r="D427" s="52" t="s">
        <v>485</v>
      </c>
      <c r="E427" s="53">
        <f aca="true" t="shared" si="152" ref="E427:E432">(W427-W427*$E$5)</f>
        <v>1259.39825</v>
      </c>
      <c r="F427" s="54">
        <f t="shared" si="140"/>
        <v>0</v>
      </c>
      <c r="G427" s="55"/>
      <c r="H427" s="55"/>
      <c r="I427" s="55"/>
      <c r="J427" s="55"/>
      <c r="K427" s="55"/>
      <c r="L427" s="55"/>
      <c r="M427" s="55"/>
      <c r="N427" s="55"/>
      <c r="O427" s="56">
        <f aca="true" t="shared" si="153" ref="O427:O433">E427*F427</f>
        <v>0</v>
      </c>
      <c r="Q427" s="57">
        <f aca="true" t="shared" si="154" ref="Q427:Q433">X427</f>
        <v>1875.5</v>
      </c>
      <c r="R427" s="73">
        <f aca="true" t="shared" si="155" ref="R427:R433">Q427/E427</f>
        <v>1.4892032762472078</v>
      </c>
      <c r="W427" s="10">
        <v>1481.645</v>
      </c>
      <c r="X427" s="58">
        <v>1875.5</v>
      </c>
      <c r="Y427" s="1"/>
      <c r="Z427" s="1"/>
      <c r="AA427" s="1"/>
    </row>
    <row r="428" spans="2:27" ht="15" customHeight="1">
      <c r="B428" s="50">
        <v>265359</v>
      </c>
      <c r="C428" s="51"/>
      <c r="D428" s="52" t="s">
        <v>486</v>
      </c>
      <c r="E428" s="53">
        <f t="shared" si="152"/>
        <v>1259.39825</v>
      </c>
      <c r="F428" s="54">
        <f t="shared" si="140"/>
        <v>0</v>
      </c>
      <c r="G428" s="55"/>
      <c r="H428" s="55"/>
      <c r="I428" s="55"/>
      <c r="J428" s="55"/>
      <c r="K428" s="55"/>
      <c r="L428" s="55"/>
      <c r="M428" s="55"/>
      <c r="N428" s="55"/>
      <c r="O428" s="56">
        <f t="shared" si="153"/>
        <v>0</v>
      </c>
      <c r="Q428" s="57">
        <f t="shared" si="154"/>
        <v>1875.5</v>
      </c>
      <c r="R428" s="73">
        <f t="shared" si="155"/>
        <v>1.4892032762472078</v>
      </c>
      <c r="W428" s="10">
        <v>1481.645</v>
      </c>
      <c r="X428" s="58">
        <v>1875.5</v>
      </c>
      <c r="Y428" s="1"/>
      <c r="Z428" s="1"/>
      <c r="AA428" s="1"/>
    </row>
    <row r="429" spans="2:27" ht="15" customHeight="1">
      <c r="B429" s="50">
        <v>265360</v>
      </c>
      <c r="C429" s="51"/>
      <c r="D429" s="52" t="s">
        <v>487</v>
      </c>
      <c r="E429" s="53">
        <f t="shared" si="152"/>
        <v>1324.39945</v>
      </c>
      <c r="F429" s="54">
        <f t="shared" si="140"/>
        <v>0</v>
      </c>
      <c r="G429" s="55"/>
      <c r="H429" s="55"/>
      <c r="I429" s="55"/>
      <c r="J429" s="55"/>
      <c r="K429" s="55"/>
      <c r="L429" s="55"/>
      <c r="M429" s="55"/>
      <c r="N429" s="55"/>
      <c r="O429" s="56">
        <f t="shared" si="153"/>
        <v>0</v>
      </c>
      <c r="Q429" s="57">
        <f t="shared" si="154"/>
        <v>1972.3</v>
      </c>
      <c r="R429" s="73">
        <f t="shared" si="155"/>
        <v>1.4892032762472078</v>
      </c>
      <c r="W429" s="10">
        <v>1558.117</v>
      </c>
      <c r="X429" s="58">
        <v>1972.3</v>
      </c>
      <c r="Y429" s="1"/>
      <c r="Z429" s="1"/>
      <c r="AA429" s="1"/>
    </row>
    <row r="430" spans="2:27" ht="15" customHeight="1">
      <c r="B430" s="50">
        <v>265361</v>
      </c>
      <c r="C430" s="51"/>
      <c r="D430" s="52" t="s">
        <v>488</v>
      </c>
      <c r="E430" s="53">
        <f t="shared" si="152"/>
        <v>1446.2767</v>
      </c>
      <c r="F430" s="54">
        <f t="shared" si="140"/>
        <v>0</v>
      </c>
      <c r="G430" s="55"/>
      <c r="H430" s="55"/>
      <c r="I430" s="55"/>
      <c r="J430" s="55"/>
      <c r="K430" s="55"/>
      <c r="L430" s="55"/>
      <c r="M430" s="55"/>
      <c r="N430" s="55"/>
      <c r="O430" s="56">
        <f t="shared" si="153"/>
        <v>0</v>
      </c>
      <c r="Q430" s="57">
        <f t="shared" si="154"/>
        <v>2153.7999999999997</v>
      </c>
      <c r="R430" s="73">
        <f t="shared" si="155"/>
        <v>1.4892032762472076</v>
      </c>
      <c r="W430" s="10">
        <v>1701.502</v>
      </c>
      <c r="X430" s="58">
        <v>2153.7999999999997</v>
      </c>
      <c r="Y430" s="1"/>
      <c r="Z430" s="1"/>
      <c r="AA430" s="1"/>
    </row>
    <row r="431" spans="2:27" ht="15" customHeight="1">
      <c r="B431" s="50">
        <v>265362</v>
      </c>
      <c r="C431" s="51"/>
      <c r="D431" s="52" t="s">
        <v>489</v>
      </c>
      <c r="E431" s="53">
        <f t="shared" si="152"/>
        <v>1665.65575</v>
      </c>
      <c r="F431" s="54">
        <f t="shared" si="140"/>
        <v>0</v>
      </c>
      <c r="G431" s="55"/>
      <c r="H431" s="55"/>
      <c r="I431" s="55"/>
      <c r="J431" s="55"/>
      <c r="K431" s="55"/>
      <c r="L431" s="55"/>
      <c r="M431" s="55"/>
      <c r="N431" s="55"/>
      <c r="O431" s="56">
        <f t="shared" si="153"/>
        <v>0</v>
      </c>
      <c r="Q431" s="57">
        <f t="shared" si="154"/>
        <v>2480.5</v>
      </c>
      <c r="R431" s="73">
        <f t="shared" si="155"/>
        <v>1.4892032762472078</v>
      </c>
      <c r="W431" s="10">
        <v>1959.595</v>
      </c>
      <c r="X431" s="58">
        <v>2480.5</v>
      </c>
      <c r="Y431" s="1"/>
      <c r="Z431" s="1"/>
      <c r="AA431" s="1"/>
    </row>
    <row r="432" spans="2:27" ht="15" customHeight="1">
      <c r="B432" s="50">
        <v>265363</v>
      </c>
      <c r="C432" s="51"/>
      <c r="D432" s="52" t="s">
        <v>490</v>
      </c>
      <c r="E432" s="53">
        <f t="shared" si="152"/>
        <v>1868.7844999999998</v>
      </c>
      <c r="F432" s="54">
        <f t="shared" si="140"/>
        <v>0</v>
      </c>
      <c r="G432" s="55"/>
      <c r="H432" s="55"/>
      <c r="I432" s="55"/>
      <c r="J432" s="55"/>
      <c r="K432" s="55"/>
      <c r="L432" s="55"/>
      <c r="M432" s="55"/>
      <c r="N432" s="55"/>
      <c r="O432" s="56">
        <f t="shared" si="153"/>
        <v>0</v>
      </c>
      <c r="Q432" s="57">
        <f t="shared" si="154"/>
        <v>2783</v>
      </c>
      <c r="R432" s="73">
        <f t="shared" si="155"/>
        <v>1.4892032762472078</v>
      </c>
      <c r="W432" s="10">
        <v>2198.5699999999997</v>
      </c>
      <c r="X432" s="58">
        <v>2783</v>
      </c>
      <c r="Y432" s="1"/>
      <c r="Z432" s="1"/>
      <c r="AA432" s="1"/>
    </row>
    <row r="433" spans="2:27" ht="15" customHeight="1">
      <c r="B433" s="155">
        <v>265364</v>
      </c>
      <c r="C433" s="156"/>
      <c r="D433" s="52" t="s">
        <v>491</v>
      </c>
      <c r="E433" s="53">
        <f>(W433-W433*$E$5)*1.1</f>
        <v>2681.2995</v>
      </c>
      <c r="F433" s="54">
        <f t="shared" si="140"/>
        <v>0</v>
      </c>
      <c r="G433" s="95"/>
      <c r="H433" s="95"/>
      <c r="I433" s="95"/>
      <c r="J433" s="95"/>
      <c r="K433" s="95"/>
      <c r="L433" s="95"/>
      <c r="M433" s="95"/>
      <c r="N433" s="95"/>
      <c r="O433" s="56">
        <f t="shared" si="153"/>
        <v>0</v>
      </c>
      <c r="Q433" s="57">
        <f t="shared" si="154"/>
        <v>3630</v>
      </c>
      <c r="R433" s="73">
        <f t="shared" si="155"/>
        <v>1.3538211602247343</v>
      </c>
      <c r="W433" s="10">
        <v>2867.7</v>
      </c>
      <c r="X433" s="58">
        <v>3630</v>
      </c>
      <c r="Y433" s="1"/>
      <c r="Z433" s="1"/>
      <c r="AA433" s="1"/>
    </row>
    <row r="434" spans="2:27" ht="15.75" customHeight="1">
      <c r="B434" s="157" t="s">
        <v>178</v>
      </c>
      <c r="C434" s="157"/>
      <c r="D434" s="40" t="s">
        <v>492</v>
      </c>
      <c r="E434" s="158" t="s">
        <v>180</v>
      </c>
      <c r="F434" s="54">
        <f t="shared" si="140"/>
        <v>0</v>
      </c>
      <c r="G434" s="98" t="s">
        <v>181</v>
      </c>
      <c r="H434" s="98"/>
      <c r="I434" s="98"/>
      <c r="J434" s="98"/>
      <c r="K434" s="98"/>
      <c r="L434" s="98"/>
      <c r="M434" s="98"/>
      <c r="N434" s="98"/>
      <c r="O434" s="96" t="s">
        <v>182</v>
      </c>
      <c r="Q434" s="99"/>
      <c r="R434" s="99"/>
      <c r="W434" s="10" t="e">
        <f>#N/A</f>
        <v>#N/A</v>
      </c>
      <c r="X434" s="58" t="e">
        <f>#N/A</f>
        <v>#N/A</v>
      </c>
      <c r="Y434" s="1"/>
      <c r="Z434" s="1"/>
      <c r="AA434" s="1"/>
    </row>
    <row r="435" spans="2:27" ht="15" customHeight="1">
      <c r="B435" s="69"/>
      <c r="C435" s="70"/>
      <c r="D435" s="44" t="s">
        <v>493</v>
      </c>
      <c r="E435" s="71"/>
      <c r="F435" s="54">
        <f t="shared" si="140"/>
        <v>0</v>
      </c>
      <c r="G435" s="63"/>
      <c r="H435" s="64"/>
      <c r="I435" s="64"/>
      <c r="J435" s="64"/>
      <c r="K435" s="64"/>
      <c r="L435" s="64"/>
      <c r="M435" s="64"/>
      <c r="N435" s="64"/>
      <c r="O435" s="72"/>
      <c r="Q435" s="49"/>
      <c r="R435" s="71"/>
      <c r="W435" s="10">
        <v>1.21</v>
      </c>
      <c r="X435" s="58">
        <v>1.21</v>
      </c>
      <c r="Y435" s="1"/>
      <c r="Z435" s="1"/>
      <c r="AA435" s="1"/>
    </row>
    <row r="436" spans="2:27" ht="15" customHeight="1">
      <c r="B436" s="50">
        <v>265305</v>
      </c>
      <c r="C436" s="51"/>
      <c r="D436" s="52" t="s">
        <v>494</v>
      </c>
      <c r="E436" s="53">
        <f aca="true" t="shared" si="156" ref="E436:E441">(W436-W436*$E$5)</f>
        <v>4728.462820512819</v>
      </c>
      <c r="F436" s="54">
        <f t="shared" si="140"/>
        <v>0</v>
      </c>
      <c r="G436" s="55"/>
      <c r="H436" s="55"/>
      <c r="I436" s="55"/>
      <c r="J436" s="55"/>
      <c r="K436" s="55"/>
      <c r="L436" s="55"/>
      <c r="M436" s="55"/>
      <c r="N436" s="55"/>
      <c r="O436" s="56">
        <f aca="true" t="shared" si="157" ref="O436:O441">E436*F436</f>
        <v>0</v>
      </c>
      <c r="Q436" s="57">
        <f aca="true" t="shared" si="158" ref="Q436:Q441">X436</f>
        <v>6655</v>
      </c>
      <c r="R436" s="73">
        <f aca="true" t="shared" si="159" ref="R436:R441">Q436/E436</f>
        <v>1.4074341392998921</v>
      </c>
      <c r="W436" s="10">
        <v>5562.897435897435</v>
      </c>
      <c r="X436" s="58">
        <v>6655</v>
      </c>
      <c r="Y436" s="1"/>
      <c r="Z436" s="1"/>
      <c r="AA436" s="1"/>
    </row>
    <row r="437" spans="2:27" ht="15" customHeight="1">
      <c r="B437" s="50">
        <v>265306</v>
      </c>
      <c r="C437" s="51"/>
      <c r="D437" s="52" t="s">
        <v>495</v>
      </c>
      <c r="E437" s="53">
        <f t="shared" si="156"/>
        <v>5588.183333333333</v>
      </c>
      <c r="F437" s="54">
        <f t="shared" si="140"/>
        <v>0</v>
      </c>
      <c r="G437" s="55"/>
      <c r="H437" s="55"/>
      <c r="I437" s="55"/>
      <c r="J437" s="55"/>
      <c r="K437" s="55"/>
      <c r="L437" s="55"/>
      <c r="M437" s="55"/>
      <c r="N437" s="55"/>
      <c r="O437" s="56">
        <f t="shared" si="157"/>
        <v>0</v>
      </c>
      <c r="Q437" s="57">
        <f t="shared" si="158"/>
        <v>7865</v>
      </c>
      <c r="R437" s="73">
        <f t="shared" si="159"/>
        <v>1.4074341392998917</v>
      </c>
      <c r="W437" s="10">
        <v>6574.333333333333</v>
      </c>
      <c r="X437" s="58">
        <v>7865</v>
      </c>
      <c r="Y437" s="1"/>
      <c r="Z437" s="1"/>
      <c r="AA437" s="1"/>
    </row>
    <row r="438" spans="2:27" ht="15" customHeight="1">
      <c r="B438" s="50">
        <v>265308</v>
      </c>
      <c r="C438" s="51"/>
      <c r="D438" s="52" t="s">
        <v>496</v>
      </c>
      <c r="E438" s="53">
        <f t="shared" si="156"/>
        <v>7475.137999999999</v>
      </c>
      <c r="F438" s="54">
        <f t="shared" si="140"/>
        <v>0</v>
      </c>
      <c r="G438" s="55"/>
      <c r="H438" s="55"/>
      <c r="I438" s="55"/>
      <c r="J438" s="55"/>
      <c r="K438" s="55"/>
      <c r="L438" s="55"/>
      <c r="M438" s="55"/>
      <c r="N438" s="55"/>
      <c r="O438" s="56">
        <f t="shared" si="157"/>
        <v>0</v>
      </c>
      <c r="Q438" s="57">
        <f t="shared" si="158"/>
        <v>11132</v>
      </c>
      <c r="R438" s="73">
        <f t="shared" si="159"/>
        <v>1.4892032762472078</v>
      </c>
      <c r="W438" s="10">
        <v>8794.279999999999</v>
      </c>
      <c r="X438" s="58">
        <v>11132</v>
      </c>
      <c r="Y438" s="1"/>
      <c r="Z438" s="1"/>
      <c r="AA438" s="1"/>
    </row>
    <row r="439" spans="2:27" ht="15" customHeight="1">
      <c r="B439" s="50">
        <v>265309</v>
      </c>
      <c r="C439" s="51"/>
      <c r="D439" s="52" t="s">
        <v>497</v>
      </c>
      <c r="E439" s="53">
        <f t="shared" si="156"/>
        <v>8531.4075</v>
      </c>
      <c r="F439" s="54">
        <f t="shared" si="140"/>
        <v>0</v>
      </c>
      <c r="G439" s="55"/>
      <c r="H439" s="55"/>
      <c r="I439" s="55"/>
      <c r="J439" s="55"/>
      <c r="K439" s="55"/>
      <c r="L439" s="55"/>
      <c r="M439" s="55"/>
      <c r="N439" s="55"/>
      <c r="O439" s="56">
        <f t="shared" si="157"/>
        <v>0</v>
      </c>
      <c r="Q439" s="57">
        <f t="shared" si="158"/>
        <v>12705</v>
      </c>
      <c r="R439" s="73">
        <f t="shared" si="159"/>
        <v>1.4892032762472078</v>
      </c>
      <c r="W439" s="10">
        <v>10036.949999999999</v>
      </c>
      <c r="X439" s="58">
        <v>12705</v>
      </c>
      <c r="Y439" s="1"/>
      <c r="Z439" s="1"/>
      <c r="AA439" s="1"/>
    </row>
    <row r="440" spans="2:27" ht="15" customHeight="1">
      <c r="B440" s="50">
        <v>265310</v>
      </c>
      <c r="C440" s="51"/>
      <c r="D440" s="52" t="s">
        <v>498</v>
      </c>
      <c r="E440" s="53">
        <f t="shared" si="156"/>
        <v>10481.4435</v>
      </c>
      <c r="F440" s="54">
        <f t="shared" si="140"/>
        <v>0</v>
      </c>
      <c r="G440" s="55"/>
      <c r="H440" s="55"/>
      <c r="I440" s="55"/>
      <c r="J440" s="55"/>
      <c r="K440" s="55"/>
      <c r="L440" s="55"/>
      <c r="M440" s="55"/>
      <c r="N440" s="55"/>
      <c r="O440" s="56">
        <f t="shared" si="157"/>
        <v>0</v>
      </c>
      <c r="Q440" s="57">
        <f t="shared" si="158"/>
        <v>15609</v>
      </c>
      <c r="R440" s="73">
        <f t="shared" si="159"/>
        <v>1.4892032762472078</v>
      </c>
      <c r="W440" s="10">
        <v>12331.109999999999</v>
      </c>
      <c r="X440" s="58">
        <v>15609</v>
      </c>
      <c r="Y440" s="1"/>
      <c r="Z440" s="1"/>
      <c r="AA440" s="1"/>
    </row>
    <row r="441" spans="2:27" ht="15" customHeight="1">
      <c r="B441" s="50">
        <v>265311</v>
      </c>
      <c r="C441" s="51"/>
      <c r="D441" s="52" t="s">
        <v>499</v>
      </c>
      <c r="E441" s="53">
        <f t="shared" si="156"/>
        <v>3536.1265116279064</v>
      </c>
      <c r="F441" s="54">
        <f t="shared" si="140"/>
        <v>0</v>
      </c>
      <c r="G441" s="55"/>
      <c r="H441" s="55"/>
      <c r="I441" s="55"/>
      <c r="J441" s="55"/>
      <c r="K441" s="55"/>
      <c r="L441" s="55"/>
      <c r="M441" s="55"/>
      <c r="N441" s="55"/>
      <c r="O441" s="56">
        <f t="shared" si="157"/>
        <v>0</v>
      </c>
      <c r="Q441" s="57">
        <f t="shared" si="158"/>
        <v>5324</v>
      </c>
      <c r="R441" s="73">
        <f t="shared" si="159"/>
        <v>1.5056022408963587</v>
      </c>
      <c r="W441" s="10">
        <v>4160.148837209302</v>
      </c>
      <c r="X441" s="58">
        <v>5324</v>
      </c>
      <c r="Y441" s="1"/>
      <c r="Z441" s="1"/>
      <c r="AA441" s="1"/>
    </row>
    <row r="442" spans="2:27" ht="15" customHeight="1">
      <c r="B442" s="69"/>
      <c r="C442" s="70"/>
      <c r="D442" s="44" t="s">
        <v>500</v>
      </c>
      <c r="E442" s="71"/>
      <c r="F442" s="54">
        <f t="shared" si="140"/>
        <v>0</v>
      </c>
      <c r="G442" s="63"/>
      <c r="H442" s="64"/>
      <c r="I442" s="64"/>
      <c r="J442" s="64"/>
      <c r="K442" s="64"/>
      <c r="L442" s="64"/>
      <c r="M442" s="64"/>
      <c r="N442" s="64"/>
      <c r="O442" s="72"/>
      <c r="Q442" s="49"/>
      <c r="R442" s="71"/>
      <c r="W442" s="10">
        <v>1.21</v>
      </c>
      <c r="X442" s="58">
        <v>1.21</v>
      </c>
      <c r="Y442" s="1"/>
      <c r="Z442" s="1"/>
      <c r="AA442" s="1"/>
    </row>
    <row r="443" spans="2:27" ht="15" customHeight="1">
      <c r="B443" s="50">
        <v>265324</v>
      </c>
      <c r="C443" s="51"/>
      <c r="D443" s="52" t="s">
        <v>501</v>
      </c>
      <c r="E443" s="53">
        <f aca="true" t="shared" si="160" ref="E443:E449">(W443-W443*$E$5)</f>
        <v>3223.951923076923</v>
      </c>
      <c r="F443" s="54">
        <f t="shared" si="140"/>
        <v>0</v>
      </c>
      <c r="G443" s="55"/>
      <c r="H443" s="55"/>
      <c r="I443" s="55"/>
      <c r="J443" s="55"/>
      <c r="K443" s="55"/>
      <c r="L443" s="55"/>
      <c r="M443" s="55"/>
      <c r="N443" s="55"/>
      <c r="O443" s="56">
        <f aca="true" t="shared" si="161" ref="O443:O449">E443*F443</f>
        <v>0</v>
      </c>
      <c r="Q443" s="57">
        <f aca="true" t="shared" si="162" ref="Q443:Q449">X443</f>
        <v>4537.5</v>
      </c>
      <c r="R443" s="73">
        <f aca="true" t="shared" si="163" ref="R443:R449">Q443/E443</f>
        <v>1.407434139299892</v>
      </c>
      <c r="W443" s="10">
        <v>3792.884615384615</v>
      </c>
      <c r="X443" s="58">
        <v>4537.5</v>
      </c>
      <c r="Y443" s="1"/>
      <c r="Z443" s="1"/>
      <c r="AA443" s="1"/>
    </row>
    <row r="444" spans="2:27" ht="15" customHeight="1">
      <c r="B444" s="50">
        <v>265325</v>
      </c>
      <c r="C444" s="51"/>
      <c r="D444" s="52" t="s">
        <v>502</v>
      </c>
      <c r="E444" s="53">
        <f t="shared" si="160"/>
        <v>1340.64975</v>
      </c>
      <c r="F444" s="54">
        <f t="shared" si="140"/>
        <v>0</v>
      </c>
      <c r="G444" s="55"/>
      <c r="H444" s="55"/>
      <c r="I444" s="55"/>
      <c r="J444" s="55"/>
      <c r="K444" s="55"/>
      <c r="L444" s="55"/>
      <c r="M444" s="55"/>
      <c r="N444" s="55"/>
      <c r="O444" s="56">
        <f t="shared" si="161"/>
        <v>0</v>
      </c>
      <c r="Q444" s="57">
        <f t="shared" si="162"/>
        <v>1996.5</v>
      </c>
      <c r="R444" s="73">
        <f t="shared" si="163"/>
        <v>1.4892032762472076</v>
      </c>
      <c r="W444" s="10">
        <v>1577.235</v>
      </c>
      <c r="X444" s="58">
        <v>1996.5</v>
      </c>
      <c r="Y444" s="1"/>
      <c r="Z444" s="1"/>
      <c r="AA444" s="1"/>
    </row>
    <row r="445" spans="2:27" ht="15" customHeight="1">
      <c r="B445" s="50">
        <v>265326</v>
      </c>
      <c r="C445" s="51"/>
      <c r="D445" s="52" t="s">
        <v>503</v>
      </c>
      <c r="E445" s="53">
        <f t="shared" si="160"/>
        <v>1584.40425</v>
      </c>
      <c r="F445" s="54">
        <f t="shared" si="140"/>
        <v>0</v>
      </c>
      <c r="G445" s="55"/>
      <c r="H445" s="55"/>
      <c r="I445" s="55"/>
      <c r="J445" s="55"/>
      <c r="K445" s="55"/>
      <c r="L445" s="55"/>
      <c r="M445" s="55"/>
      <c r="N445" s="55"/>
      <c r="O445" s="56">
        <f t="shared" si="161"/>
        <v>0</v>
      </c>
      <c r="Q445" s="57">
        <f t="shared" si="162"/>
        <v>2359.5</v>
      </c>
      <c r="R445" s="73">
        <f t="shared" si="163"/>
        <v>1.4892032762472076</v>
      </c>
      <c r="W445" s="10">
        <v>1864.0049999999999</v>
      </c>
      <c r="X445" s="58">
        <v>2359.5</v>
      </c>
      <c r="Y445" s="1"/>
      <c r="Z445" s="1"/>
      <c r="AA445" s="1"/>
    </row>
    <row r="446" spans="2:27" ht="15" customHeight="1">
      <c r="B446" s="50">
        <v>265327</v>
      </c>
      <c r="C446" s="51"/>
      <c r="D446" s="52" t="s">
        <v>504</v>
      </c>
      <c r="E446" s="53">
        <f t="shared" si="160"/>
        <v>1625.03</v>
      </c>
      <c r="F446" s="54">
        <f t="shared" si="140"/>
        <v>0</v>
      </c>
      <c r="G446" s="55"/>
      <c r="H446" s="55"/>
      <c r="I446" s="55"/>
      <c r="J446" s="55"/>
      <c r="K446" s="55"/>
      <c r="L446" s="55"/>
      <c r="M446" s="55"/>
      <c r="N446" s="55"/>
      <c r="O446" s="56">
        <f t="shared" si="161"/>
        <v>0</v>
      </c>
      <c r="Q446" s="57">
        <f t="shared" si="162"/>
        <v>2420</v>
      </c>
      <c r="R446" s="73">
        <f t="shared" si="163"/>
        <v>1.4892032762472078</v>
      </c>
      <c r="W446" s="10">
        <v>1911.8</v>
      </c>
      <c r="X446" s="58">
        <v>2420</v>
      </c>
      <c r="Y446" s="1"/>
      <c r="Z446" s="1"/>
      <c r="AA446" s="1"/>
    </row>
    <row r="447" spans="2:27" ht="15" customHeight="1">
      <c r="B447" s="50">
        <v>265328</v>
      </c>
      <c r="C447" s="51"/>
      <c r="D447" s="52" t="s">
        <v>505</v>
      </c>
      <c r="E447" s="53">
        <f t="shared" si="160"/>
        <v>1787.533</v>
      </c>
      <c r="F447" s="54">
        <f t="shared" si="140"/>
        <v>0</v>
      </c>
      <c r="G447" s="55"/>
      <c r="H447" s="55"/>
      <c r="I447" s="55"/>
      <c r="J447" s="55"/>
      <c r="K447" s="55"/>
      <c r="L447" s="55"/>
      <c r="M447" s="55"/>
      <c r="N447" s="55"/>
      <c r="O447" s="56">
        <f t="shared" si="161"/>
        <v>0</v>
      </c>
      <c r="Q447" s="57">
        <f t="shared" si="162"/>
        <v>2662</v>
      </c>
      <c r="R447" s="73">
        <f t="shared" si="163"/>
        <v>1.4892032762472078</v>
      </c>
      <c r="W447" s="10">
        <v>2102.98</v>
      </c>
      <c r="X447" s="58">
        <v>2662</v>
      </c>
      <c r="Y447" s="1"/>
      <c r="Z447" s="1"/>
      <c r="AA447" s="1"/>
    </row>
    <row r="448" spans="2:27" ht="15" customHeight="1">
      <c r="B448" s="50">
        <v>265329</v>
      </c>
      <c r="C448" s="51"/>
      <c r="D448" s="52" t="s">
        <v>506</v>
      </c>
      <c r="E448" s="53">
        <f t="shared" si="160"/>
        <v>2721.92525</v>
      </c>
      <c r="F448" s="54">
        <f t="shared" si="140"/>
        <v>0</v>
      </c>
      <c r="G448" s="55"/>
      <c r="H448" s="55"/>
      <c r="I448" s="55"/>
      <c r="J448" s="55"/>
      <c r="K448" s="55"/>
      <c r="L448" s="55"/>
      <c r="M448" s="55"/>
      <c r="N448" s="55"/>
      <c r="O448" s="56">
        <f t="shared" si="161"/>
        <v>0</v>
      </c>
      <c r="Q448" s="57">
        <f t="shared" si="162"/>
        <v>4053.5</v>
      </c>
      <c r="R448" s="73">
        <f t="shared" si="163"/>
        <v>1.4892032762472078</v>
      </c>
      <c r="W448" s="10">
        <v>3202.265</v>
      </c>
      <c r="X448" s="58">
        <v>4053.5</v>
      </c>
      <c r="Y448" s="1"/>
      <c r="Z448" s="1"/>
      <c r="AA448" s="1"/>
    </row>
    <row r="449" spans="2:27" ht="15" customHeight="1">
      <c r="B449" s="50">
        <v>265330</v>
      </c>
      <c r="C449" s="51"/>
      <c r="D449" s="52" t="s">
        <v>507</v>
      </c>
      <c r="E449" s="53">
        <f t="shared" si="160"/>
        <v>5281.3475</v>
      </c>
      <c r="F449" s="54">
        <f t="shared" si="140"/>
        <v>0</v>
      </c>
      <c r="G449" s="55"/>
      <c r="H449" s="55"/>
      <c r="I449" s="55"/>
      <c r="J449" s="55"/>
      <c r="K449" s="55"/>
      <c r="L449" s="55"/>
      <c r="M449" s="55"/>
      <c r="N449" s="55"/>
      <c r="O449" s="56">
        <f t="shared" si="161"/>
        <v>0</v>
      </c>
      <c r="Q449" s="57">
        <f t="shared" si="162"/>
        <v>7865</v>
      </c>
      <c r="R449" s="73">
        <f t="shared" si="163"/>
        <v>1.4892032762472078</v>
      </c>
      <c r="W449" s="10">
        <v>6213.35</v>
      </c>
      <c r="X449" s="58">
        <v>7865</v>
      </c>
      <c r="Y449" s="1"/>
      <c r="Z449" s="1"/>
      <c r="AA449" s="1"/>
    </row>
    <row r="450" spans="2:27" ht="15" customHeight="1">
      <c r="B450" s="69"/>
      <c r="C450" s="70"/>
      <c r="D450" s="44" t="s">
        <v>508</v>
      </c>
      <c r="E450" s="71"/>
      <c r="F450" s="54">
        <f t="shared" si="140"/>
        <v>0</v>
      </c>
      <c r="G450" s="63"/>
      <c r="H450" s="64"/>
      <c r="I450" s="64"/>
      <c r="J450" s="64"/>
      <c r="K450" s="64"/>
      <c r="L450" s="64"/>
      <c r="M450" s="64"/>
      <c r="N450" s="64"/>
      <c r="O450" s="72"/>
      <c r="Q450" s="49"/>
      <c r="R450" s="71"/>
      <c r="W450" s="10">
        <v>1.21</v>
      </c>
      <c r="X450" s="58">
        <v>1.21</v>
      </c>
      <c r="Y450" s="1"/>
      <c r="Z450" s="1"/>
      <c r="AA450" s="1"/>
    </row>
    <row r="451" spans="2:27" ht="15" customHeight="1">
      <c r="B451" s="50">
        <v>265313</v>
      </c>
      <c r="C451" s="51"/>
      <c r="D451" s="52" t="s">
        <v>509</v>
      </c>
      <c r="E451" s="53">
        <f>(W451-W451*$E$5)</f>
        <v>6134.48825</v>
      </c>
      <c r="F451" s="54">
        <f t="shared" si="140"/>
        <v>0</v>
      </c>
      <c r="G451" s="55"/>
      <c r="H451" s="55"/>
      <c r="I451" s="55"/>
      <c r="J451" s="55"/>
      <c r="K451" s="55"/>
      <c r="L451" s="55"/>
      <c r="M451" s="55"/>
      <c r="N451" s="55"/>
      <c r="O451" s="56">
        <f>E451*F451</f>
        <v>0</v>
      </c>
      <c r="Q451" s="57">
        <f>X451</f>
        <v>9135.5</v>
      </c>
      <c r="R451" s="73">
        <f>Q451/E451</f>
        <v>1.4892032762472076</v>
      </c>
      <c r="W451" s="10">
        <v>7217.045</v>
      </c>
      <c r="X451" s="58">
        <v>9135.5</v>
      </c>
      <c r="Y451" s="1"/>
      <c r="Z451" s="1"/>
      <c r="AA451" s="1"/>
    </row>
    <row r="452" spans="2:27" ht="15" customHeight="1">
      <c r="B452" s="69"/>
      <c r="C452" s="70"/>
      <c r="D452" s="44" t="s">
        <v>510</v>
      </c>
      <c r="E452" s="71"/>
      <c r="F452" s="54">
        <f t="shared" si="140"/>
        <v>0</v>
      </c>
      <c r="G452" s="63"/>
      <c r="H452" s="64"/>
      <c r="I452" s="64"/>
      <c r="J452" s="64"/>
      <c r="K452" s="64"/>
      <c r="L452" s="64"/>
      <c r="M452" s="64"/>
      <c r="N452" s="64"/>
      <c r="O452" s="72"/>
      <c r="Q452" s="49"/>
      <c r="R452" s="71"/>
      <c r="W452" s="10">
        <v>1.21</v>
      </c>
      <c r="X452" s="58">
        <v>1.21</v>
      </c>
      <c r="Y452" s="1"/>
      <c r="Z452" s="1"/>
      <c r="AA452" s="1"/>
    </row>
    <row r="453" spans="2:27" ht="15" customHeight="1">
      <c r="B453" s="50">
        <v>265314</v>
      </c>
      <c r="C453" s="51"/>
      <c r="D453" s="52" t="s">
        <v>511</v>
      </c>
      <c r="E453" s="53">
        <f aca="true" t="shared" si="164" ref="E453:E457">(W453-W453*$E$5)</f>
        <v>1074.6506410256409</v>
      </c>
      <c r="F453" s="54">
        <f t="shared" si="140"/>
        <v>0</v>
      </c>
      <c r="G453" s="55"/>
      <c r="H453" s="55"/>
      <c r="I453" s="55"/>
      <c r="J453" s="55"/>
      <c r="K453" s="55"/>
      <c r="L453" s="55"/>
      <c r="M453" s="55"/>
      <c r="N453" s="55"/>
      <c r="O453" s="56">
        <f aca="true" t="shared" si="165" ref="O453:O457">E453*F453</f>
        <v>0</v>
      </c>
      <c r="Q453" s="57">
        <f aca="true" t="shared" si="166" ref="Q453:Q457">X453</f>
        <v>1512.5</v>
      </c>
      <c r="R453" s="73">
        <f aca="true" t="shared" si="167" ref="R453:R457">Q453/E453</f>
        <v>1.407434139299892</v>
      </c>
      <c r="W453" s="10">
        <v>1264.2948717948716</v>
      </c>
      <c r="X453" s="58">
        <v>1512.5</v>
      </c>
      <c r="Y453" s="1"/>
      <c r="Z453" s="1"/>
      <c r="AA453" s="1"/>
    </row>
    <row r="454" spans="2:27" ht="15" customHeight="1">
      <c r="B454" s="50">
        <v>265315</v>
      </c>
      <c r="C454" s="51"/>
      <c r="D454" s="52" t="s">
        <v>512</v>
      </c>
      <c r="E454" s="53">
        <f t="shared" si="164"/>
        <v>2235.2733333333326</v>
      </c>
      <c r="F454" s="54">
        <f t="shared" si="140"/>
        <v>0</v>
      </c>
      <c r="G454" s="55"/>
      <c r="H454" s="55"/>
      <c r="I454" s="55"/>
      <c r="J454" s="55"/>
      <c r="K454" s="55"/>
      <c r="L454" s="55"/>
      <c r="M454" s="55"/>
      <c r="N454" s="55"/>
      <c r="O454" s="56">
        <f t="shared" si="165"/>
        <v>0</v>
      </c>
      <c r="Q454" s="57">
        <f t="shared" si="166"/>
        <v>3146</v>
      </c>
      <c r="R454" s="73">
        <f t="shared" si="167"/>
        <v>1.4074341392998921</v>
      </c>
      <c r="W454" s="10">
        <v>2629.7333333333327</v>
      </c>
      <c r="X454" s="58">
        <v>3146</v>
      </c>
      <c r="Y454" s="1"/>
      <c r="Z454" s="1"/>
      <c r="AA454" s="1"/>
    </row>
    <row r="455" spans="2:27" ht="15" customHeight="1">
      <c r="B455" s="50">
        <v>265316</v>
      </c>
      <c r="C455" s="51"/>
      <c r="D455" s="52" t="s">
        <v>513</v>
      </c>
      <c r="E455" s="53">
        <f t="shared" si="164"/>
        <v>4212.630512820512</v>
      </c>
      <c r="F455" s="54">
        <f t="shared" si="140"/>
        <v>0</v>
      </c>
      <c r="G455" s="55"/>
      <c r="H455" s="55"/>
      <c r="I455" s="55"/>
      <c r="J455" s="55"/>
      <c r="K455" s="55"/>
      <c r="L455" s="55"/>
      <c r="M455" s="55"/>
      <c r="N455" s="55"/>
      <c r="O455" s="56">
        <f t="shared" si="165"/>
        <v>0</v>
      </c>
      <c r="Q455" s="57">
        <f t="shared" si="166"/>
        <v>5929</v>
      </c>
      <c r="R455" s="73">
        <f t="shared" si="167"/>
        <v>1.407434139299892</v>
      </c>
      <c r="W455" s="10">
        <v>4956.035897435897</v>
      </c>
      <c r="X455" s="58">
        <v>5929</v>
      </c>
      <c r="Y455" s="1"/>
      <c r="Z455" s="1"/>
      <c r="AA455" s="1"/>
    </row>
    <row r="456" spans="2:27" ht="15" customHeight="1">
      <c r="B456" s="50">
        <v>265317</v>
      </c>
      <c r="C456" s="51"/>
      <c r="D456" s="52" t="s">
        <v>514</v>
      </c>
      <c r="E456" s="53">
        <f t="shared" si="164"/>
        <v>9284.981538461538</v>
      </c>
      <c r="F456" s="54">
        <f t="shared" si="140"/>
        <v>0</v>
      </c>
      <c r="G456" s="55"/>
      <c r="H456" s="55"/>
      <c r="I456" s="55"/>
      <c r="J456" s="55"/>
      <c r="K456" s="55"/>
      <c r="L456" s="55"/>
      <c r="M456" s="55"/>
      <c r="N456" s="55"/>
      <c r="O456" s="56">
        <f t="shared" si="165"/>
        <v>0</v>
      </c>
      <c r="Q456" s="57">
        <f t="shared" si="166"/>
        <v>13068</v>
      </c>
      <c r="R456" s="73">
        <f t="shared" si="167"/>
        <v>1.407434139299892</v>
      </c>
      <c r="W456" s="10">
        <v>10923.50769230769</v>
      </c>
      <c r="X456" s="58">
        <v>13068</v>
      </c>
      <c r="Y456" s="1"/>
      <c r="Z456" s="1"/>
      <c r="AA456" s="1"/>
    </row>
    <row r="457" spans="2:27" ht="15" customHeight="1">
      <c r="B457" s="50">
        <v>265318</v>
      </c>
      <c r="C457" s="51"/>
      <c r="D457" s="52" t="s">
        <v>515</v>
      </c>
      <c r="E457" s="53">
        <f t="shared" si="164"/>
        <v>11606.226923076922</v>
      </c>
      <c r="F457" s="54">
        <f t="shared" si="140"/>
        <v>0</v>
      </c>
      <c r="G457" s="55"/>
      <c r="H457" s="55"/>
      <c r="I457" s="55"/>
      <c r="J457" s="55"/>
      <c r="K457" s="55"/>
      <c r="L457" s="55"/>
      <c r="M457" s="55"/>
      <c r="N457" s="55"/>
      <c r="O457" s="56">
        <f t="shared" si="165"/>
        <v>0</v>
      </c>
      <c r="Q457" s="57">
        <f t="shared" si="166"/>
        <v>16335</v>
      </c>
      <c r="R457" s="73">
        <f t="shared" si="167"/>
        <v>1.407434139299892</v>
      </c>
      <c r="W457" s="10">
        <v>13654.384615384613</v>
      </c>
      <c r="X457" s="58">
        <v>16335</v>
      </c>
      <c r="Y457" s="1"/>
      <c r="Z457" s="1"/>
      <c r="AA457" s="1"/>
    </row>
    <row r="458" spans="2:27" ht="15" customHeight="1">
      <c r="B458" s="69"/>
      <c r="C458" s="70"/>
      <c r="D458" s="44" t="s">
        <v>516</v>
      </c>
      <c r="E458" s="71"/>
      <c r="F458" s="54">
        <f t="shared" si="140"/>
        <v>0</v>
      </c>
      <c r="G458" s="63"/>
      <c r="H458" s="64"/>
      <c r="I458" s="64"/>
      <c r="J458" s="64"/>
      <c r="K458" s="64"/>
      <c r="L458" s="64"/>
      <c r="M458" s="64"/>
      <c r="N458" s="64"/>
      <c r="O458" s="72"/>
      <c r="Q458" s="49"/>
      <c r="R458" s="71"/>
      <c r="W458" s="10">
        <v>1.21</v>
      </c>
      <c r="X458" s="58">
        <v>1.21</v>
      </c>
      <c r="Y458" s="1"/>
      <c r="Z458" s="1"/>
      <c r="AA458" s="1"/>
    </row>
    <row r="459" spans="2:27" ht="15" customHeight="1">
      <c r="B459" s="50">
        <v>265320</v>
      </c>
      <c r="C459" s="51"/>
      <c r="D459" s="52" t="s">
        <v>517</v>
      </c>
      <c r="E459" s="53">
        <f aca="true" t="shared" si="168" ref="E459:E460">(W459-W459*$E$5)</f>
        <v>5432.077669902914</v>
      </c>
      <c r="F459" s="54">
        <f t="shared" si="140"/>
        <v>0</v>
      </c>
      <c r="G459" s="55"/>
      <c r="H459" s="55"/>
      <c r="I459" s="55"/>
      <c r="J459" s="55"/>
      <c r="K459" s="55"/>
      <c r="L459" s="55"/>
      <c r="M459" s="55"/>
      <c r="N459" s="55"/>
      <c r="O459" s="56">
        <f aca="true" t="shared" si="169" ref="O459:O460">E459*F459</f>
        <v>0</v>
      </c>
      <c r="Q459" s="57">
        <f aca="true" t="shared" si="170" ref="Q459:Q460">X459</f>
        <v>8228</v>
      </c>
      <c r="R459" s="73">
        <f aca="true" t="shared" si="171" ref="R459:R460">Q459/E459</f>
        <v>1.514705882352941</v>
      </c>
      <c r="W459" s="10">
        <v>6390.679611650487</v>
      </c>
      <c r="X459" s="58">
        <v>8228</v>
      </c>
      <c r="Y459" s="1"/>
      <c r="Z459" s="1"/>
      <c r="AA459" s="1"/>
    </row>
    <row r="460" spans="2:27" ht="15" customHeight="1">
      <c r="B460" s="50">
        <v>265336</v>
      </c>
      <c r="C460" s="124" t="s">
        <v>289</v>
      </c>
      <c r="D460" s="159" t="s">
        <v>518</v>
      </c>
      <c r="E460" s="53">
        <f t="shared" si="168"/>
        <v>0.85</v>
      </c>
      <c r="F460" s="54">
        <f t="shared" si="140"/>
        <v>0</v>
      </c>
      <c r="G460" s="55"/>
      <c r="H460" s="55"/>
      <c r="I460" s="55"/>
      <c r="J460" s="55"/>
      <c r="K460" s="55"/>
      <c r="L460" s="55"/>
      <c r="M460" s="55"/>
      <c r="N460" s="55"/>
      <c r="O460" s="56">
        <f t="shared" si="169"/>
        <v>0</v>
      </c>
      <c r="Q460" s="57">
        <f t="shared" si="170"/>
        <v>1</v>
      </c>
      <c r="R460" s="73">
        <f t="shared" si="171"/>
        <v>1.1764705882352942</v>
      </c>
      <c r="W460" s="10">
        <v>1</v>
      </c>
      <c r="X460" s="58">
        <v>1</v>
      </c>
      <c r="Y460" s="1"/>
      <c r="Z460" s="1"/>
      <c r="AA460" s="1"/>
    </row>
    <row r="461" spans="2:27" ht="15" customHeight="1">
      <c r="B461" s="69"/>
      <c r="C461" s="70"/>
      <c r="D461" s="44" t="s">
        <v>519</v>
      </c>
      <c r="E461" s="71"/>
      <c r="F461" s="54">
        <f t="shared" si="140"/>
        <v>0</v>
      </c>
      <c r="G461" s="63"/>
      <c r="H461" s="64"/>
      <c r="I461" s="64"/>
      <c r="J461" s="64"/>
      <c r="K461" s="64"/>
      <c r="L461" s="64"/>
      <c r="M461" s="64"/>
      <c r="N461" s="64"/>
      <c r="O461" s="72"/>
      <c r="Q461" s="49"/>
      <c r="R461" s="71"/>
      <c r="W461" s="10">
        <v>1.21</v>
      </c>
      <c r="X461" s="58">
        <v>1.21</v>
      </c>
      <c r="Y461" s="1"/>
      <c r="Z461" s="1"/>
      <c r="AA461" s="1"/>
    </row>
    <row r="462" spans="2:27" ht="15" customHeight="1">
      <c r="B462" s="50">
        <v>265321</v>
      </c>
      <c r="C462" s="51"/>
      <c r="D462" s="52" t="s">
        <v>520</v>
      </c>
      <c r="E462" s="53">
        <f aca="true" t="shared" si="172" ref="E462:E464">(W462-W462*$E$5)</f>
        <v>2795.9223300970875</v>
      </c>
      <c r="F462" s="54">
        <f t="shared" si="140"/>
        <v>0</v>
      </c>
      <c r="G462" s="55"/>
      <c r="H462" s="55"/>
      <c r="I462" s="55"/>
      <c r="J462" s="55"/>
      <c r="K462" s="55"/>
      <c r="L462" s="55"/>
      <c r="M462" s="55"/>
      <c r="N462" s="55"/>
      <c r="O462" s="56">
        <f aca="true" t="shared" si="173" ref="O462:O464">E462*F462</f>
        <v>0</v>
      </c>
      <c r="Q462" s="57">
        <f aca="true" t="shared" si="174" ref="Q462:Q464">X462</f>
        <v>4235</v>
      </c>
      <c r="R462" s="73">
        <f aca="true" t="shared" si="175" ref="R462:R464">Q462/E462</f>
        <v>1.5147058823529411</v>
      </c>
      <c r="W462" s="10">
        <v>3289.320388349515</v>
      </c>
      <c r="X462" s="58">
        <v>4235</v>
      </c>
      <c r="Y462" s="1"/>
      <c r="Z462" s="1"/>
      <c r="AA462" s="1"/>
    </row>
    <row r="463" spans="2:27" ht="15" customHeight="1">
      <c r="B463" s="50">
        <v>265323</v>
      </c>
      <c r="C463" s="51"/>
      <c r="D463" s="52" t="s">
        <v>521</v>
      </c>
      <c r="E463" s="53">
        <f t="shared" si="172"/>
        <v>5911.378640776699</v>
      </c>
      <c r="F463" s="54">
        <f t="shared" si="140"/>
        <v>0</v>
      </c>
      <c r="G463" s="55"/>
      <c r="H463" s="55"/>
      <c r="I463" s="55"/>
      <c r="J463" s="55"/>
      <c r="K463" s="55"/>
      <c r="L463" s="55"/>
      <c r="M463" s="55"/>
      <c r="N463" s="55"/>
      <c r="O463" s="56">
        <f t="shared" si="173"/>
        <v>0</v>
      </c>
      <c r="Q463" s="57">
        <f t="shared" si="174"/>
        <v>8954</v>
      </c>
      <c r="R463" s="73">
        <f t="shared" si="175"/>
        <v>1.5147058823529411</v>
      </c>
      <c r="W463" s="10">
        <v>6954.563106796117</v>
      </c>
      <c r="X463" s="58">
        <v>8954</v>
      </c>
      <c r="Y463" s="1"/>
      <c r="Z463" s="1"/>
      <c r="AA463" s="1"/>
    </row>
    <row r="464" spans="2:27" ht="15" customHeight="1">
      <c r="B464" s="50">
        <v>265335</v>
      </c>
      <c r="C464" s="124" t="s">
        <v>289</v>
      </c>
      <c r="D464" s="159" t="s">
        <v>522</v>
      </c>
      <c r="E464" s="53">
        <f t="shared" si="172"/>
        <v>0.85</v>
      </c>
      <c r="F464" s="54">
        <f t="shared" si="140"/>
        <v>0</v>
      </c>
      <c r="G464" s="55"/>
      <c r="H464" s="55"/>
      <c r="I464" s="55"/>
      <c r="J464" s="55"/>
      <c r="K464" s="55"/>
      <c r="L464" s="55"/>
      <c r="M464" s="55"/>
      <c r="N464" s="55"/>
      <c r="O464" s="56">
        <f t="shared" si="173"/>
        <v>0</v>
      </c>
      <c r="Q464" s="57">
        <f t="shared" si="174"/>
        <v>1</v>
      </c>
      <c r="R464" s="73">
        <f t="shared" si="175"/>
        <v>1.1764705882352942</v>
      </c>
      <c r="W464" s="10">
        <v>1</v>
      </c>
      <c r="X464" s="58">
        <v>1</v>
      </c>
      <c r="Y464" s="1"/>
      <c r="Z464" s="1"/>
      <c r="AA464" s="1"/>
    </row>
    <row r="465" spans="2:27" ht="15.75" customHeight="1">
      <c r="B465" s="112" t="s">
        <v>178</v>
      </c>
      <c r="C465" s="112"/>
      <c r="D465" s="96" t="s">
        <v>523</v>
      </c>
      <c r="E465" s="97" t="s">
        <v>180</v>
      </c>
      <c r="F465" s="54">
        <f t="shared" si="140"/>
        <v>0</v>
      </c>
      <c r="G465" s="98" t="s">
        <v>181</v>
      </c>
      <c r="H465" s="98"/>
      <c r="I465" s="98"/>
      <c r="J465" s="98"/>
      <c r="K465" s="98"/>
      <c r="L465" s="98"/>
      <c r="M465" s="98"/>
      <c r="N465" s="98"/>
      <c r="O465" s="96" t="s">
        <v>182</v>
      </c>
      <c r="Q465" s="99"/>
      <c r="R465" s="99"/>
      <c r="W465" s="10" t="e">
        <f>#N/A</f>
        <v>#N/A</v>
      </c>
      <c r="X465" s="58" t="e">
        <f>#N/A</f>
        <v>#N/A</v>
      </c>
      <c r="Y465" s="1"/>
      <c r="Z465" s="1"/>
      <c r="AA465" s="1"/>
    </row>
    <row r="466" spans="2:27" ht="15" customHeight="1">
      <c r="B466" s="69"/>
      <c r="C466" s="70"/>
      <c r="D466" s="44" t="s">
        <v>524</v>
      </c>
      <c r="E466" s="71"/>
      <c r="F466" s="54">
        <f t="shared" si="140"/>
        <v>0</v>
      </c>
      <c r="G466" s="63"/>
      <c r="H466" s="64"/>
      <c r="I466" s="64"/>
      <c r="J466" s="64"/>
      <c r="K466" s="64"/>
      <c r="L466" s="64"/>
      <c r="M466" s="64"/>
      <c r="N466" s="64"/>
      <c r="O466" s="72"/>
      <c r="Q466" s="49"/>
      <c r="R466" s="71"/>
      <c r="W466" s="10">
        <v>1.21</v>
      </c>
      <c r="X466" s="58">
        <v>1.21</v>
      </c>
      <c r="Y466" s="1"/>
      <c r="Z466" s="1"/>
      <c r="AA466" s="1"/>
    </row>
    <row r="467" spans="2:27" ht="15" customHeight="1">
      <c r="B467" s="50">
        <v>265001</v>
      </c>
      <c r="C467" s="51"/>
      <c r="D467" s="52" t="s">
        <v>525</v>
      </c>
      <c r="E467" s="53">
        <f aca="true" t="shared" si="176" ref="E467:E480">(W467-W467*$E$5)</f>
        <v>68.85136739130434</v>
      </c>
      <c r="F467" s="54">
        <f t="shared" si="140"/>
        <v>0</v>
      </c>
      <c r="G467" s="55"/>
      <c r="H467" s="55"/>
      <c r="I467" s="55"/>
      <c r="J467" s="55"/>
      <c r="K467" s="55"/>
      <c r="L467" s="55"/>
      <c r="M467" s="55"/>
      <c r="N467" s="55"/>
      <c r="O467" s="56">
        <f aca="true" t="shared" si="177" ref="O467:O480">E467*F467</f>
        <v>0</v>
      </c>
      <c r="Q467" s="57">
        <f aca="true" t="shared" si="178" ref="Q467:Q480">X467</f>
        <v>107.69</v>
      </c>
      <c r="R467" s="73">
        <f aca="true" t="shared" si="179" ref="R467:R480">Q467/E467</f>
        <v>1.564093845630738</v>
      </c>
      <c r="W467" s="10">
        <v>81.00160869565215</v>
      </c>
      <c r="X467" s="58">
        <v>107.69</v>
      </c>
      <c r="Y467" s="1"/>
      <c r="Z467" s="1"/>
      <c r="AA467" s="1"/>
    </row>
    <row r="468" spans="2:27" ht="15" customHeight="1">
      <c r="B468" s="50">
        <v>265002</v>
      </c>
      <c r="C468" s="51"/>
      <c r="D468" s="52" t="s">
        <v>526</v>
      </c>
      <c r="E468" s="53">
        <f t="shared" si="176"/>
        <v>105.97664000000002</v>
      </c>
      <c r="F468" s="54">
        <f t="shared" si="140"/>
        <v>0</v>
      </c>
      <c r="G468" s="55"/>
      <c r="H468" s="55"/>
      <c r="I468" s="55"/>
      <c r="J468" s="55"/>
      <c r="K468" s="55"/>
      <c r="L468" s="55"/>
      <c r="M468" s="55"/>
      <c r="N468" s="55"/>
      <c r="O468" s="56">
        <f t="shared" si="177"/>
        <v>0</v>
      </c>
      <c r="Q468" s="57">
        <f t="shared" si="178"/>
        <v>166.98</v>
      </c>
      <c r="R468" s="73">
        <f t="shared" si="179"/>
        <v>1.57563025210084</v>
      </c>
      <c r="W468" s="10">
        <v>124.67840000000002</v>
      </c>
      <c r="X468" s="58">
        <v>166.98</v>
      </c>
      <c r="Y468" s="1"/>
      <c r="Z468" s="1"/>
      <c r="AA468" s="1"/>
    </row>
    <row r="469" spans="2:27" ht="15" customHeight="1">
      <c r="B469" s="50">
        <v>265003</v>
      </c>
      <c r="C469" s="51"/>
      <c r="D469" s="52" t="s">
        <v>527</v>
      </c>
      <c r="E469" s="53">
        <f t="shared" si="176"/>
        <v>149.74960000000002</v>
      </c>
      <c r="F469" s="54">
        <f t="shared" si="140"/>
        <v>0</v>
      </c>
      <c r="G469" s="55"/>
      <c r="H469" s="55"/>
      <c r="I469" s="55"/>
      <c r="J469" s="55"/>
      <c r="K469" s="55"/>
      <c r="L469" s="55"/>
      <c r="M469" s="55"/>
      <c r="N469" s="55"/>
      <c r="O469" s="56">
        <f t="shared" si="177"/>
        <v>0</v>
      </c>
      <c r="Q469" s="57">
        <f t="shared" si="178"/>
        <v>235.95</v>
      </c>
      <c r="R469" s="73">
        <f t="shared" si="179"/>
        <v>1.57563025210084</v>
      </c>
      <c r="W469" s="10">
        <v>176.17600000000002</v>
      </c>
      <c r="X469" s="58">
        <v>235.95</v>
      </c>
      <c r="Y469" s="1"/>
      <c r="Z469" s="1"/>
      <c r="AA469" s="1"/>
    </row>
    <row r="470" spans="2:24" ht="15" customHeight="1">
      <c r="B470" s="50">
        <v>265004</v>
      </c>
      <c r="C470" s="51"/>
      <c r="D470" s="52" t="s">
        <v>528</v>
      </c>
      <c r="E470" s="53">
        <f t="shared" si="176"/>
        <v>368.6144000000001</v>
      </c>
      <c r="F470" s="54">
        <f t="shared" si="140"/>
        <v>0</v>
      </c>
      <c r="G470" s="55"/>
      <c r="H470" s="55"/>
      <c r="I470" s="55"/>
      <c r="J470" s="55"/>
      <c r="K470" s="55"/>
      <c r="L470" s="55"/>
      <c r="M470" s="55"/>
      <c r="N470" s="55"/>
      <c r="O470" s="56">
        <f t="shared" si="177"/>
        <v>0</v>
      </c>
      <c r="Q470" s="57">
        <f t="shared" si="178"/>
        <v>580.8</v>
      </c>
      <c r="R470" s="73">
        <f t="shared" si="179"/>
        <v>1.5756302521008398</v>
      </c>
      <c r="W470" s="10">
        <v>433.6640000000001</v>
      </c>
      <c r="X470" s="58">
        <v>580.8</v>
      </c>
    </row>
    <row r="471" spans="2:24" ht="15" customHeight="1">
      <c r="B471" s="50">
        <v>265005</v>
      </c>
      <c r="C471" s="51"/>
      <c r="D471" s="52" t="s">
        <v>529</v>
      </c>
      <c r="E471" s="53">
        <f t="shared" si="176"/>
        <v>68.34725333333336</v>
      </c>
      <c r="F471" s="54">
        <f t="shared" si="140"/>
        <v>0</v>
      </c>
      <c r="G471" s="55"/>
      <c r="H471" s="55"/>
      <c r="I471" s="55"/>
      <c r="J471" s="55"/>
      <c r="K471" s="55"/>
      <c r="L471" s="55"/>
      <c r="M471" s="55"/>
      <c r="N471" s="55"/>
      <c r="O471" s="56">
        <f t="shared" si="177"/>
        <v>0</v>
      </c>
      <c r="Q471" s="57">
        <f t="shared" si="178"/>
        <v>107.69</v>
      </c>
      <c r="R471" s="73">
        <f t="shared" si="179"/>
        <v>1.5756302521008398</v>
      </c>
      <c r="W471" s="10">
        <v>80.40853333333335</v>
      </c>
      <c r="X471" s="58">
        <v>107.69</v>
      </c>
    </row>
    <row r="472" spans="2:24" ht="15" customHeight="1">
      <c r="B472" s="50">
        <v>265006</v>
      </c>
      <c r="C472" s="51"/>
      <c r="D472" s="52" t="s">
        <v>530</v>
      </c>
      <c r="E472" s="53">
        <f t="shared" si="176"/>
        <v>105.97664000000002</v>
      </c>
      <c r="F472" s="54">
        <f t="shared" si="140"/>
        <v>0</v>
      </c>
      <c r="G472" s="55"/>
      <c r="H472" s="55"/>
      <c r="I472" s="55"/>
      <c r="J472" s="55"/>
      <c r="K472" s="55"/>
      <c r="L472" s="55"/>
      <c r="M472" s="55"/>
      <c r="N472" s="55"/>
      <c r="O472" s="56">
        <f t="shared" si="177"/>
        <v>0</v>
      </c>
      <c r="Q472" s="57">
        <f t="shared" si="178"/>
        <v>166.98</v>
      </c>
      <c r="R472" s="73">
        <f t="shared" si="179"/>
        <v>1.57563025210084</v>
      </c>
      <c r="W472" s="10">
        <v>124.67840000000002</v>
      </c>
      <c r="X472" s="58">
        <v>166.98</v>
      </c>
    </row>
    <row r="473" spans="2:24" ht="15" customHeight="1">
      <c r="B473" s="50">
        <v>265007</v>
      </c>
      <c r="C473" s="51"/>
      <c r="D473" s="52" t="s">
        <v>531</v>
      </c>
      <c r="E473" s="53">
        <f t="shared" si="176"/>
        <v>149.74960000000002</v>
      </c>
      <c r="F473" s="54">
        <f t="shared" si="140"/>
        <v>0</v>
      </c>
      <c r="G473" s="55"/>
      <c r="H473" s="55"/>
      <c r="I473" s="55"/>
      <c r="J473" s="55"/>
      <c r="K473" s="55"/>
      <c r="L473" s="55"/>
      <c r="M473" s="55"/>
      <c r="N473" s="55"/>
      <c r="O473" s="56">
        <f t="shared" si="177"/>
        <v>0</v>
      </c>
      <c r="Q473" s="57">
        <f t="shared" si="178"/>
        <v>235.95</v>
      </c>
      <c r="R473" s="73">
        <f t="shared" si="179"/>
        <v>1.57563025210084</v>
      </c>
      <c r="W473" s="10">
        <v>176.17600000000002</v>
      </c>
      <c r="X473" s="58">
        <v>235.95</v>
      </c>
    </row>
    <row r="474" spans="2:24" ht="15" customHeight="1">
      <c r="B474" s="50">
        <v>265008</v>
      </c>
      <c r="C474" s="51"/>
      <c r="D474" s="52" t="s">
        <v>532</v>
      </c>
      <c r="E474" s="53">
        <f t="shared" si="176"/>
        <v>368.6144000000001</v>
      </c>
      <c r="F474" s="54">
        <f t="shared" si="140"/>
        <v>0</v>
      </c>
      <c r="G474" s="55"/>
      <c r="H474" s="55"/>
      <c r="I474" s="55"/>
      <c r="J474" s="55"/>
      <c r="K474" s="55"/>
      <c r="L474" s="55"/>
      <c r="M474" s="55"/>
      <c r="N474" s="55"/>
      <c r="O474" s="56">
        <f t="shared" si="177"/>
        <v>0</v>
      </c>
      <c r="Q474" s="57">
        <f t="shared" si="178"/>
        <v>580.8</v>
      </c>
      <c r="R474" s="73">
        <f t="shared" si="179"/>
        <v>1.5756302521008398</v>
      </c>
      <c r="W474" s="10">
        <v>433.6640000000001</v>
      </c>
      <c r="X474" s="58">
        <v>580.8</v>
      </c>
    </row>
    <row r="475" spans="2:24" ht="15" customHeight="1">
      <c r="B475" s="50">
        <v>265009</v>
      </c>
      <c r="C475" s="51"/>
      <c r="D475" s="52" t="s">
        <v>533</v>
      </c>
      <c r="E475" s="53">
        <f t="shared" si="176"/>
        <v>73.72288</v>
      </c>
      <c r="F475" s="54">
        <f t="shared" si="140"/>
        <v>0</v>
      </c>
      <c r="G475" s="55"/>
      <c r="H475" s="55"/>
      <c r="I475" s="55"/>
      <c r="J475" s="55"/>
      <c r="K475" s="55"/>
      <c r="L475" s="55"/>
      <c r="M475" s="55"/>
      <c r="N475" s="55"/>
      <c r="O475" s="56">
        <f t="shared" si="177"/>
        <v>0</v>
      </c>
      <c r="Q475" s="57">
        <f t="shared" si="178"/>
        <v>116.16</v>
      </c>
      <c r="R475" s="73">
        <f t="shared" si="179"/>
        <v>1.5756302521008403</v>
      </c>
      <c r="W475" s="10">
        <v>86.73280000000001</v>
      </c>
      <c r="X475" s="58">
        <v>116.16</v>
      </c>
    </row>
    <row r="476" spans="2:24" ht="15" customHeight="1">
      <c r="B476" s="50">
        <v>265010</v>
      </c>
      <c r="C476" s="51"/>
      <c r="D476" s="52" t="s">
        <v>534</v>
      </c>
      <c r="E476" s="53">
        <f t="shared" si="176"/>
        <v>149.74960000000002</v>
      </c>
      <c r="F476" s="54">
        <f t="shared" si="140"/>
        <v>0</v>
      </c>
      <c r="G476" s="55"/>
      <c r="H476" s="55"/>
      <c r="I476" s="55"/>
      <c r="J476" s="55"/>
      <c r="K476" s="55"/>
      <c r="L476" s="55"/>
      <c r="M476" s="55"/>
      <c r="N476" s="55"/>
      <c r="O476" s="56">
        <f t="shared" si="177"/>
        <v>0</v>
      </c>
      <c r="Q476" s="57">
        <f t="shared" si="178"/>
        <v>235.95</v>
      </c>
      <c r="R476" s="73">
        <f t="shared" si="179"/>
        <v>1.57563025210084</v>
      </c>
      <c r="W476" s="10">
        <v>176.17600000000002</v>
      </c>
      <c r="X476" s="58">
        <v>235.95</v>
      </c>
    </row>
    <row r="477" spans="2:27" s="160" customFormat="1" ht="15" customHeight="1">
      <c r="B477" s="50">
        <v>265011</v>
      </c>
      <c r="C477" s="51"/>
      <c r="D477" s="52" t="s">
        <v>535</v>
      </c>
      <c r="E477" s="53">
        <f t="shared" si="176"/>
        <v>226.54426666666672</v>
      </c>
      <c r="F477" s="54">
        <f t="shared" si="140"/>
        <v>0</v>
      </c>
      <c r="G477" s="55"/>
      <c r="H477" s="55"/>
      <c r="I477" s="55"/>
      <c r="J477" s="55"/>
      <c r="K477" s="55"/>
      <c r="L477" s="55"/>
      <c r="M477" s="55"/>
      <c r="N477" s="55"/>
      <c r="O477" s="56">
        <f t="shared" si="177"/>
        <v>0</v>
      </c>
      <c r="Q477" s="57">
        <f t="shared" si="178"/>
        <v>356.95</v>
      </c>
      <c r="R477" s="73">
        <f t="shared" si="179"/>
        <v>1.5756302521008398</v>
      </c>
      <c r="U477" s="161"/>
      <c r="V477" s="162"/>
      <c r="W477" s="10">
        <v>266.52266666666674</v>
      </c>
      <c r="X477" s="58">
        <v>356.95</v>
      </c>
      <c r="Y477" s="163"/>
      <c r="Z477" s="162"/>
      <c r="AA477" s="162"/>
    </row>
    <row r="478" spans="2:27" s="160" customFormat="1" ht="15" customHeight="1">
      <c r="B478" s="50">
        <v>265012</v>
      </c>
      <c r="C478" s="51"/>
      <c r="D478" s="52" t="s">
        <v>536</v>
      </c>
      <c r="E478" s="53">
        <f t="shared" si="176"/>
        <v>73.72288</v>
      </c>
      <c r="F478" s="54">
        <f t="shared" si="140"/>
        <v>0</v>
      </c>
      <c r="G478" s="55"/>
      <c r="H478" s="55"/>
      <c r="I478" s="55"/>
      <c r="J478" s="55"/>
      <c r="K478" s="55"/>
      <c r="L478" s="55"/>
      <c r="M478" s="55"/>
      <c r="N478" s="55"/>
      <c r="O478" s="56">
        <f t="shared" si="177"/>
        <v>0</v>
      </c>
      <c r="Q478" s="57">
        <f t="shared" si="178"/>
        <v>116.16</v>
      </c>
      <c r="R478" s="73">
        <f t="shared" si="179"/>
        <v>1.5756302521008403</v>
      </c>
      <c r="U478" s="161"/>
      <c r="V478" s="162"/>
      <c r="W478" s="10">
        <v>86.73280000000001</v>
      </c>
      <c r="X478" s="58">
        <v>116.16</v>
      </c>
      <c r="Y478" s="163"/>
      <c r="Z478" s="162"/>
      <c r="AA478" s="162"/>
    </row>
    <row r="479" spans="2:27" s="160" customFormat="1" ht="15" customHeight="1">
      <c r="B479" s="50">
        <v>265013</v>
      </c>
      <c r="C479" s="51"/>
      <c r="D479" s="52" t="s">
        <v>537</v>
      </c>
      <c r="E479" s="53">
        <f t="shared" si="176"/>
        <v>149.74960000000002</v>
      </c>
      <c r="F479" s="54">
        <f t="shared" si="140"/>
        <v>0</v>
      </c>
      <c r="G479" s="55"/>
      <c r="H479" s="55"/>
      <c r="I479" s="55"/>
      <c r="J479" s="55"/>
      <c r="K479" s="55"/>
      <c r="L479" s="55"/>
      <c r="M479" s="55"/>
      <c r="N479" s="55"/>
      <c r="O479" s="56">
        <f t="shared" si="177"/>
        <v>0</v>
      </c>
      <c r="Q479" s="57">
        <f t="shared" si="178"/>
        <v>235.95</v>
      </c>
      <c r="R479" s="73">
        <f t="shared" si="179"/>
        <v>1.57563025210084</v>
      </c>
      <c r="U479" s="161"/>
      <c r="V479" s="162"/>
      <c r="W479" s="10">
        <v>176.17600000000002</v>
      </c>
      <c r="X479" s="58">
        <v>235.95</v>
      </c>
      <c r="Y479" s="163"/>
      <c r="Z479" s="162"/>
      <c r="AA479" s="162"/>
    </row>
    <row r="480" spans="2:27" s="160" customFormat="1" ht="15" customHeight="1">
      <c r="B480" s="50">
        <v>265014</v>
      </c>
      <c r="C480" s="51"/>
      <c r="D480" s="52" t="s">
        <v>538</v>
      </c>
      <c r="E480" s="53">
        <f t="shared" si="176"/>
        <v>226.54426666666672</v>
      </c>
      <c r="F480" s="54">
        <f t="shared" si="140"/>
        <v>0</v>
      </c>
      <c r="G480" s="55"/>
      <c r="H480" s="55"/>
      <c r="I480" s="55"/>
      <c r="J480" s="55"/>
      <c r="K480" s="55"/>
      <c r="L480" s="55"/>
      <c r="M480" s="55"/>
      <c r="N480" s="55"/>
      <c r="O480" s="56">
        <f t="shared" si="177"/>
        <v>0</v>
      </c>
      <c r="Q480" s="57">
        <f t="shared" si="178"/>
        <v>356.95</v>
      </c>
      <c r="R480" s="73">
        <f t="shared" si="179"/>
        <v>1.5756302521008398</v>
      </c>
      <c r="U480" s="161"/>
      <c r="V480" s="162"/>
      <c r="W480" s="10">
        <v>266.52266666666674</v>
      </c>
      <c r="X480" s="58">
        <v>356.95</v>
      </c>
      <c r="Y480" s="163"/>
      <c r="Z480" s="162"/>
      <c r="AA480" s="162"/>
    </row>
    <row r="481" spans="2:24" ht="15" customHeight="1">
      <c r="B481" s="69"/>
      <c r="C481" s="70"/>
      <c r="D481" s="44" t="s">
        <v>539</v>
      </c>
      <c r="E481" s="71"/>
      <c r="F481" s="54">
        <f t="shared" si="140"/>
        <v>0</v>
      </c>
      <c r="G481" s="63"/>
      <c r="H481" s="64"/>
      <c r="I481" s="64"/>
      <c r="J481" s="64"/>
      <c r="K481" s="64"/>
      <c r="L481" s="64"/>
      <c r="M481" s="64"/>
      <c r="N481" s="64"/>
      <c r="O481" s="72"/>
      <c r="Q481" s="49"/>
      <c r="R481" s="71"/>
      <c r="W481" s="10">
        <v>1.21</v>
      </c>
      <c r="X481" s="58">
        <v>1.21</v>
      </c>
    </row>
    <row r="482" spans="2:24" ht="15" customHeight="1">
      <c r="B482" s="50">
        <v>265021</v>
      </c>
      <c r="C482" s="51"/>
      <c r="D482" s="52" t="s">
        <v>540</v>
      </c>
      <c r="E482" s="53">
        <f aca="true" t="shared" si="180" ref="E482:E485">(W482-W482*$E$5)*1.1</f>
        <v>118.52630073256427</v>
      </c>
      <c r="F482" s="54">
        <f t="shared" si="140"/>
        <v>0</v>
      </c>
      <c r="G482" s="55"/>
      <c r="H482" s="55"/>
      <c r="I482" s="55"/>
      <c r="J482" s="55"/>
      <c r="K482" s="55"/>
      <c r="L482" s="55"/>
      <c r="M482" s="55"/>
      <c r="N482" s="55"/>
      <c r="O482" s="56">
        <f aca="true" t="shared" si="181" ref="O482:O485">E482*F482</f>
        <v>0</v>
      </c>
      <c r="Q482" s="57">
        <f aca="true" t="shared" si="182" ref="Q482:Q485">X482</f>
        <v>118.00035628739758</v>
      </c>
      <c r="R482" s="73">
        <f aca="true" t="shared" si="183" ref="R482:R485">Q482/E482</f>
        <v>0.9955626351120719</v>
      </c>
      <c r="W482" s="10">
        <v>126.76609704017568</v>
      </c>
      <c r="X482" s="58">
        <v>118.00035628739758</v>
      </c>
    </row>
    <row r="483" spans="2:24" ht="15" customHeight="1">
      <c r="B483" s="50">
        <v>265022</v>
      </c>
      <c r="C483" s="51"/>
      <c r="D483" s="52" t="s">
        <v>541</v>
      </c>
      <c r="E483" s="53">
        <f t="shared" si="180"/>
        <v>234.51943289184624</v>
      </c>
      <c r="F483" s="54">
        <f t="shared" si="140"/>
        <v>0</v>
      </c>
      <c r="G483" s="55"/>
      <c r="H483" s="55"/>
      <c r="I483" s="55"/>
      <c r="J483" s="55"/>
      <c r="K483" s="55"/>
      <c r="L483" s="55"/>
      <c r="M483" s="55"/>
      <c r="N483" s="55"/>
      <c r="O483" s="56">
        <f t="shared" si="181"/>
        <v>0</v>
      </c>
      <c r="Q483" s="57">
        <f t="shared" si="182"/>
        <v>233.47878459479514</v>
      </c>
      <c r="R483" s="73">
        <f t="shared" si="183"/>
        <v>0.9955626351120719</v>
      </c>
      <c r="W483" s="10">
        <v>250.82292287897994</v>
      </c>
      <c r="X483" s="58">
        <v>233.47878459479514</v>
      </c>
    </row>
    <row r="484" spans="2:24" ht="15" customHeight="1">
      <c r="B484" s="50">
        <v>265023</v>
      </c>
      <c r="C484" s="51"/>
      <c r="D484" s="52" t="s">
        <v>542</v>
      </c>
      <c r="E484" s="53">
        <f t="shared" si="180"/>
        <v>466.5056972104101</v>
      </c>
      <c r="F484" s="54">
        <f t="shared" si="140"/>
        <v>0</v>
      </c>
      <c r="G484" s="55"/>
      <c r="H484" s="55"/>
      <c r="I484" s="55"/>
      <c r="J484" s="55"/>
      <c r="K484" s="55"/>
      <c r="L484" s="55"/>
      <c r="M484" s="55"/>
      <c r="N484" s="55"/>
      <c r="O484" s="56">
        <f t="shared" si="181"/>
        <v>0</v>
      </c>
      <c r="Q484" s="57">
        <f t="shared" si="182"/>
        <v>464.4356412095903</v>
      </c>
      <c r="R484" s="73">
        <f t="shared" si="183"/>
        <v>0.9955626351120721</v>
      </c>
      <c r="W484" s="10">
        <v>498.93657455658837</v>
      </c>
      <c r="X484" s="58">
        <v>464.4356412095903</v>
      </c>
    </row>
    <row r="485" spans="2:27" ht="15" customHeight="1">
      <c r="B485" s="50">
        <v>265024</v>
      </c>
      <c r="C485" s="51"/>
      <c r="D485" s="52" t="s">
        <v>543</v>
      </c>
      <c r="E485" s="53">
        <f t="shared" si="180"/>
        <v>930.478225847538</v>
      </c>
      <c r="F485" s="54">
        <f t="shared" si="140"/>
        <v>0</v>
      </c>
      <c r="G485" s="55"/>
      <c r="H485" s="55"/>
      <c r="I485" s="55"/>
      <c r="J485" s="55"/>
      <c r="K485" s="55"/>
      <c r="L485" s="55"/>
      <c r="M485" s="55"/>
      <c r="N485" s="55"/>
      <c r="O485" s="56">
        <f t="shared" si="181"/>
        <v>0</v>
      </c>
      <c r="Q485" s="57">
        <f t="shared" si="182"/>
        <v>926.3493544391805</v>
      </c>
      <c r="R485" s="73">
        <f t="shared" si="183"/>
        <v>0.9955626351120719</v>
      </c>
      <c r="W485" s="10">
        <v>995.1638779118052</v>
      </c>
      <c r="X485" s="58">
        <v>926.3493544391805</v>
      </c>
      <c r="Y485" s="1"/>
      <c r="Z485" s="1"/>
      <c r="AA485" s="1"/>
    </row>
    <row r="486" spans="2:27" ht="15" customHeight="1">
      <c r="B486" s="69"/>
      <c r="C486" s="70"/>
      <c r="D486" s="44" t="s">
        <v>544</v>
      </c>
      <c r="E486" s="71"/>
      <c r="F486" s="54">
        <f t="shared" si="140"/>
        <v>0</v>
      </c>
      <c r="G486" s="63"/>
      <c r="H486" s="64"/>
      <c r="I486" s="64"/>
      <c r="J486" s="64"/>
      <c r="K486" s="64"/>
      <c r="L486" s="64"/>
      <c r="M486" s="64"/>
      <c r="N486" s="64"/>
      <c r="O486" s="72"/>
      <c r="Q486" s="49"/>
      <c r="R486" s="71"/>
      <c r="W486" s="10">
        <v>1.21</v>
      </c>
      <c r="X486" s="58">
        <v>1.21</v>
      </c>
      <c r="Y486" s="1"/>
      <c r="Z486" s="1"/>
      <c r="AA486" s="1"/>
    </row>
    <row r="487" spans="2:27" ht="15" customHeight="1">
      <c r="B487" s="50">
        <v>265026</v>
      </c>
      <c r="C487" s="51"/>
      <c r="D487" s="52" t="s">
        <v>545</v>
      </c>
      <c r="E487" s="53">
        <f aca="true" t="shared" si="184" ref="E487:E495">(W487-W487*$E$5)*1.1</f>
        <v>118.52630073256427</v>
      </c>
      <c r="F487" s="54">
        <f t="shared" si="140"/>
        <v>0</v>
      </c>
      <c r="G487" s="55"/>
      <c r="H487" s="55"/>
      <c r="I487" s="55"/>
      <c r="J487" s="55"/>
      <c r="K487" s="55"/>
      <c r="L487" s="55"/>
      <c r="M487" s="55"/>
      <c r="N487" s="55"/>
      <c r="O487" s="56">
        <f aca="true" t="shared" si="185" ref="O487:O495">E487*F487</f>
        <v>0</v>
      </c>
      <c r="Q487" s="57">
        <f aca="true" t="shared" si="186" ref="Q487:Q495">X487</f>
        <v>118.00035628739758</v>
      </c>
      <c r="R487" s="73">
        <f aca="true" t="shared" si="187" ref="R487:R495">Q487/E487</f>
        <v>0.9955626351120719</v>
      </c>
      <c r="W487" s="10">
        <v>126.76609704017568</v>
      </c>
      <c r="X487" s="58">
        <v>118.00035628739758</v>
      </c>
      <c r="Y487" s="1"/>
      <c r="Z487" s="1"/>
      <c r="AA487" s="1"/>
    </row>
    <row r="488" spans="2:27" ht="15" customHeight="1">
      <c r="B488" s="50">
        <v>265027</v>
      </c>
      <c r="C488" s="51"/>
      <c r="D488" s="52" t="s">
        <v>546</v>
      </c>
      <c r="E488" s="53">
        <f t="shared" si="184"/>
        <v>234.51943289184624</v>
      </c>
      <c r="F488" s="54">
        <f t="shared" si="140"/>
        <v>0</v>
      </c>
      <c r="G488" s="55"/>
      <c r="H488" s="55"/>
      <c r="I488" s="55"/>
      <c r="J488" s="55"/>
      <c r="K488" s="55"/>
      <c r="L488" s="55"/>
      <c r="M488" s="55"/>
      <c r="N488" s="55"/>
      <c r="O488" s="56">
        <f t="shared" si="185"/>
        <v>0</v>
      </c>
      <c r="Q488" s="57">
        <f t="shared" si="186"/>
        <v>233.47878459479514</v>
      </c>
      <c r="R488" s="73">
        <f t="shared" si="187"/>
        <v>0.9955626351120719</v>
      </c>
      <c r="W488" s="10">
        <v>250.82292287897994</v>
      </c>
      <c r="X488" s="58">
        <v>233.47878459479514</v>
      </c>
      <c r="Y488" s="1"/>
      <c r="Z488" s="1"/>
      <c r="AA488" s="1"/>
    </row>
    <row r="489" spans="2:27" ht="15" customHeight="1">
      <c r="B489" s="50">
        <v>265028</v>
      </c>
      <c r="C489" s="51"/>
      <c r="D489" s="52" t="s">
        <v>547</v>
      </c>
      <c r="E489" s="53">
        <f t="shared" si="184"/>
        <v>466.5056972104101</v>
      </c>
      <c r="F489" s="54">
        <f t="shared" si="140"/>
        <v>0</v>
      </c>
      <c r="G489" s="55"/>
      <c r="H489" s="55"/>
      <c r="I489" s="55"/>
      <c r="J489" s="55"/>
      <c r="K489" s="55"/>
      <c r="L489" s="55"/>
      <c r="M489" s="55"/>
      <c r="N489" s="55"/>
      <c r="O489" s="56">
        <f t="shared" si="185"/>
        <v>0</v>
      </c>
      <c r="Q489" s="57">
        <f t="shared" si="186"/>
        <v>464.4356412095903</v>
      </c>
      <c r="R489" s="73">
        <f t="shared" si="187"/>
        <v>0.9955626351120721</v>
      </c>
      <c r="W489" s="10">
        <v>498.93657455658837</v>
      </c>
      <c r="X489" s="58">
        <v>464.4356412095903</v>
      </c>
      <c r="Y489" s="1"/>
      <c r="Z489" s="1"/>
      <c r="AA489" s="1"/>
    </row>
    <row r="490" spans="2:27" ht="15" customHeight="1">
      <c r="B490" s="50">
        <v>265029</v>
      </c>
      <c r="C490" s="51"/>
      <c r="D490" s="52" t="s">
        <v>548</v>
      </c>
      <c r="E490" s="53">
        <f t="shared" si="184"/>
        <v>930.478225847538</v>
      </c>
      <c r="F490" s="54">
        <f t="shared" si="140"/>
        <v>0</v>
      </c>
      <c r="G490" s="55"/>
      <c r="H490" s="55"/>
      <c r="I490" s="55"/>
      <c r="J490" s="55"/>
      <c r="K490" s="55"/>
      <c r="L490" s="55"/>
      <c r="M490" s="55"/>
      <c r="N490" s="55"/>
      <c r="O490" s="56">
        <f t="shared" si="185"/>
        <v>0</v>
      </c>
      <c r="Q490" s="57">
        <f t="shared" si="186"/>
        <v>926.3493544391805</v>
      </c>
      <c r="R490" s="73">
        <f t="shared" si="187"/>
        <v>0.9955626351120719</v>
      </c>
      <c r="W490" s="10">
        <v>995.1638779118052</v>
      </c>
      <c r="X490" s="58">
        <v>926.3493544391805</v>
      </c>
      <c r="Y490" s="1"/>
      <c r="Z490" s="1"/>
      <c r="AA490" s="1"/>
    </row>
    <row r="491" spans="2:27" ht="15" customHeight="1">
      <c r="B491" s="50">
        <v>265031</v>
      </c>
      <c r="C491" s="51"/>
      <c r="D491" s="52" t="s">
        <v>549</v>
      </c>
      <c r="E491" s="53">
        <f t="shared" si="184"/>
        <v>246.09152695682633</v>
      </c>
      <c r="F491" s="54">
        <f t="shared" si="140"/>
        <v>0</v>
      </c>
      <c r="G491" s="55"/>
      <c r="H491" s="55"/>
      <c r="I491" s="55"/>
      <c r="J491" s="55"/>
      <c r="K491" s="55"/>
      <c r="L491" s="55"/>
      <c r="M491" s="55"/>
      <c r="N491" s="55"/>
      <c r="O491" s="56">
        <f t="shared" si="185"/>
        <v>0</v>
      </c>
      <c r="Q491" s="57">
        <f t="shared" si="186"/>
        <v>244.99952905589151</v>
      </c>
      <c r="R491" s="73">
        <f t="shared" si="187"/>
        <v>0.995562635112072</v>
      </c>
      <c r="W491" s="10">
        <v>263.199494071472</v>
      </c>
      <c r="X491" s="58">
        <v>244.99952905589151</v>
      </c>
      <c r="Y491" s="1"/>
      <c r="Z491" s="1"/>
      <c r="AA491" s="1"/>
    </row>
    <row r="492" spans="2:27" ht="15" customHeight="1">
      <c r="B492" s="50">
        <v>265032</v>
      </c>
      <c r="C492" s="51"/>
      <c r="D492" s="52" t="s">
        <v>550</v>
      </c>
      <c r="E492" s="53">
        <f t="shared" si="184"/>
        <v>489.63019597145615</v>
      </c>
      <c r="F492" s="54">
        <f t="shared" si="140"/>
        <v>0</v>
      </c>
      <c r="G492" s="55"/>
      <c r="H492" s="55"/>
      <c r="I492" s="55"/>
      <c r="J492" s="55"/>
      <c r="K492" s="55"/>
      <c r="L492" s="55"/>
      <c r="M492" s="55"/>
      <c r="N492" s="55"/>
      <c r="O492" s="56">
        <f t="shared" si="185"/>
        <v>0</v>
      </c>
      <c r="Q492" s="57">
        <f t="shared" si="186"/>
        <v>487.45752813178314</v>
      </c>
      <c r="R492" s="73">
        <f t="shared" si="187"/>
        <v>0.9955626351120721</v>
      </c>
      <c r="W492" s="10">
        <v>523.6686587930012</v>
      </c>
      <c r="X492" s="58">
        <v>487.45752813178314</v>
      </c>
      <c r="Y492" s="1"/>
      <c r="Z492" s="1"/>
      <c r="AA492" s="1"/>
    </row>
    <row r="493" spans="2:27" ht="15" customHeight="1">
      <c r="B493" s="50">
        <v>265033</v>
      </c>
      <c r="C493" s="51"/>
      <c r="D493" s="52" t="s">
        <v>551</v>
      </c>
      <c r="E493" s="53">
        <f t="shared" si="184"/>
        <v>976.7075340007157</v>
      </c>
      <c r="F493" s="54">
        <f t="shared" si="140"/>
        <v>0</v>
      </c>
      <c r="G493" s="55"/>
      <c r="H493" s="55"/>
      <c r="I493" s="55"/>
      <c r="J493" s="55"/>
      <c r="K493" s="55"/>
      <c r="L493" s="55"/>
      <c r="M493" s="55"/>
      <c r="N493" s="55"/>
      <c r="O493" s="56">
        <f t="shared" si="185"/>
        <v>0</v>
      </c>
      <c r="Q493" s="57">
        <f t="shared" si="186"/>
        <v>972.3735262835661</v>
      </c>
      <c r="R493" s="73">
        <f t="shared" si="187"/>
        <v>0.995562635112072</v>
      </c>
      <c r="W493" s="10">
        <v>1044.6069882360594</v>
      </c>
      <c r="X493" s="58">
        <v>972.3735262835661</v>
      </c>
      <c r="Y493" s="1"/>
      <c r="Z493" s="1"/>
      <c r="AA493" s="1"/>
    </row>
    <row r="494" spans="2:27" ht="15" customHeight="1">
      <c r="B494" s="50">
        <v>265034</v>
      </c>
      <c r="C494" s="51"/>
      <c r="D494" s="52" t="s">
        <v>552</v>
      </c>
      <c r="E494" s="53">
        <f t="shared" si="184"/>
        <v>1463.7848720299755</v>
      </c>
      <c r="F494" s="54">
        <f t="shared" si="140"/>
        <v>0</v>
      </c>
      <c r="G494" s="55"/>
      <c r="H494" s="55"/>
      <c r="I494" s="55"/>
      <c r="J494" s="55"/>
      <c r="K494" s="55"/>
      <c r="L494" s="55"/>
      <c r="M494" s="55"/>
      <c r="N494" s="55"/>
      <c r="O494" s="56">
        <f t="shared" si="185"/>
        <v>0</v>
      </c>
      <c r="Q494" s="57">
        <f t="shared" si="186"/>
        <v>1457.2895244353492</v>
      </c>
      <c r="R494" s="73">
        <f t="shared" si="187"/>
        <v>0.9955626351120718</v>
      </c>
      <c r="W494" s="10">
        <v>1565.545317679118</v>
      </c>
      <c r="X494" s="58">
        <v>1457.2895244353492</v>
      </c>
      <c r="Y494" s="1"/>
      <c r="Z494" s="1"/>
      <c r="AA494" s="1"/>
    </row>
    <row r="495" spans="2:27" ht="15" customHeight="1">
      <c r="B495" s="50">
        <v>265035</v>
      </c>
      <c r="C495" s="51"/>
      <c r="D495" s="52" t="s">
        <v>553</v>
      </c>
      <c r="E495" s="53">
        <f t="shared" si="184"/>
        <v>1950.862210059235</v>
      </c>
      <c r="F495" s="54">
        <f t="shared" si="140"/>
        <v>0</v>
      </c>
      <c r="G495" s="55"/>
      <c r="H495" s="55"/>
      <c r="I495" s="55"/>
      <c r="J495" s="55"/>
      <c r="K495" s="55"/>
      <c r="L495" s="55"/>
      <c r="M495" s="55"/>
      <c r="N495" s="55"/>
      <c r="O495" s="56">
        <f t="shared" si="185"/>
        <v>0</v>
      </c>
      <c r="Q495" s="57">
        <f t="shared" si="186"/>
        <v>1942.2055225871322</v>
      </c>
      <c r="R495" s="73">
        <f t="shared" si="187"/>
        <v>0.9955626351120719</v>
      </c>
      <c r="W495" s="10">
        <v>2086.483647122176</v>
      </c>
      <c r="X495" s="58">
        <v>1942.2055225871322</v>
      </c>
      <c r="Y495" s="1"/>
      <c r="Z495" s="1"/>
      <c r="AA495" s="1"/>
    </row>
    <row r="496" spans="2:27" ht="15" customHeight="1">
      <c r="B496" s="69"/>
      <c r="C496" s="70"/>
      <c r="D496" s="44" t="s">
        <v>554</v>
      </c>
      <c r="E496" s="71"/>
      <c r="F496" s="54">
        <f t="shared" si="140"/>
        <v>0</v>
      </c>
      <c r="G496" s="63"/>
      <c r="H496" s="64"/>
      <c r="I496" s="64"/>
      <c r="J496" s="64"/>
      <c r="K496" s="64"/>
      <c r="L496" s="64"/>
      <c r="M496" s="64"/>
      <c r="N496" s="64"/>
      <c r="O496" s="72"/>
      <c r="Q496" s="49"/>
      <c r="R496" s="71"/>
      <c r="W496" s="10">
        <v>1.21</v>
      </c>
      <c r="X496" s="58">
        <v>1.21</v>
      </c>
      <c r="Y496" s="1"/>
      <c r="Z496" s="1"/>
      <c r="AA496" s="1"/>
    </row>
    <row r="497" spans="2:27" ht="15" customHeight="1">
      <c r="B497" s="50">
        <v>470001</v>
      </c>
      <c r="C497" s="51"/>
      <c r="D497" s="52" t="s">
        <v>555</v>
      </c>
      <c r="E497" s="53">
        <f aca="true" t="shared" si="188" ref="E497:E500">(W497-W497*$E$5)*1.1</f>
        <v>1018.8930641618499</v>
      </c>
      <c r="F497" s="54">
        <f t="shared" si="140"/>
        <v>0</v>
      </c>
      <c r="G497" s="55"/>
      <c r="H497" s="55"/>
      <c r="I497" s="55"/>
      <c r="J497" s="55"/>
      <c r="K497" s="55"/>
      <c r="L497" s="55"/>
      <c r="M497" s="55"/>
      <c r="N497" s="55"/>
      <c r="O497" s="56">
        <f aca="true" t="shared" si="189" ref="O497:O500">E497*F497</f>
        <v>0</v>
      </c>
      <c r="Q497" s="57">
        <f aca="true" t="shared" si="190" ref="Q497:Q500">X497</f>
        <v>989.1</v>
      </c>
      <c r="R497" s="73">
        <f aca="true" t="shared" si="191" ref="R497:R500">Q497/E497</f>
        <v>0.9707593807340735</v>
      </c>
      <c r="W497" s="10">
        <v>1089.725202312139</v>
      </c>
      <c r="X497" s="58">
        <v>989.1</v>
      </c>
      <c r="Y497" s="1"/>
      <c r="Z497" s="1"/>
      <c r="AA497" s="1"/>
    </row>
    <row r="498" spans="2:27" ht="15" customHeight="1">
      <c r="B498" s="50">
        <v>470002</v>
      </c>
      <c r="C498" s="51"/>
      <c r="D498" s="52" t="s">
        <v>556</v>
      </c>
      <c r="E498" s="53">
        <f t="shared" si="188"/>
        <v>1867.970617630058</v>
      </c>
      <c r="F498" s="54">
        <f t="shared" si="140"/>
        <v>0</v>
      </c>
      <c r="G498" s="55"/>
      <c r="H498" s="55"/>
      <c r="I498" s="55"/>
      <c r="J498" s="55"/>
      <c r="K498" s="55"/>
      <c r="L498" s="55"/>
      <c r="M498" s="55"/>
      <c r="N498" s="55"/>
      <c r="O498" s="56">
        <f t="shared" si="189"/>
        <v>0</v>
      </c>
      <c r="Q498" s="57">
        <f t="shared" si="190"/>
        <v>1813.3500000000001</v>
      </c>
      <c r="R498" s="73">
        <f t="shared" si="191"/>
        <v>0.9707593807340735</v>
      </c>
      <c r="W498" s="10">
        <v>1997.8295375722544</v>
      </c>
      <c r="X498" s="58">
        <v>1813.35</v>
      </c>
      <c r="Y498" s="1"/>
      <c r="Z498" s="1"/>
      <c r="AA498" s="1"/>
    </row>
    <row r="499" spans="2:27" ht="15" customHeight="1">
      <c r="B499" s="50">
        <v>470003</v>
      </c>
      <c r="C499" s="51"/>
      <c r="D499" s="52" t="s">
        <v>557</v>
      </c>
      <c r="E499" s="53">
        <f t="shared" si="188"/>
        <v>2801.9559264450872</v>
      </c>
      <c r="F499" s="54">
        <f t="shared" si="140"/>
        <v>0</v>
      </c>
      <c r="G499" s="55"/>
      <c r="H499" s="55"/>
      <c r="I499" s="55"/>
      <c r="J499" s="55"/>
      <c r="K499" s="55"/>
      <c r="L499" s="55"/>
      <c r="M499" s="55"/>
      <c r="N499" s="55"/>
      <c r="O499" s="56">
        <f t="shared" si="189"/>
        <v>0</v>
      </c>
      <c r="Q499" s="57">
        <f t="shared" si="190"/>
        <v>2720.0250000000005</v>
      </c>
      <c r="R499" s="73">
        <f t="shared" si="191"/>
        <v>0.9707593807340736</v>
      </c>
      <c r="W499" s="10">
        <v>2996.744306358382</v>
      </c>
      <c r="X499" s="58">
        <v>2720.0250000000005</v>
      </c>
      <c r="Y499" s="1"/>
      <c r="Z499" s="1"/>
      <c r="AA499" s="1"/>
    </row>
    <row r="500" spans="2:27" ht="15" customHeight="1">
      <c r="B500" s="50">
        <v>470004</v>
      </c>
      <c r="C500" s="51"/>
      <c r="D500" s="52" t="s">
        <v>558</v>
      </c>
      <c r="E500" s="53">
        <f t="shared" si="188"/>
        <v>3735.941235260116</v>
      </c>
      <c r="F500" s="54">
        <f t="shared" si="140"/>
        <v>0</v>
      </c>
      <c r="G500" s="55"/>
      <c r="H500" s="55"/>
      <c r="I500" s="55"/>
      <c r="J500" s="55"/>
      <c r="K500" s="55"/>
      <c r="L500" s="55"/>
      <c r="M500" s="55"/>
      <c r="N500" s="55"/>
      <c r="O500" s="56">
        <f t="shared" si="189"/>
        <v>0</v>
      </c>
      <c r="Q500" s="57">
        <f t="shared" si="190"/>
        <v>3626.7000000000003</v>
      </c>
      <c r="R500" s="73">
        <f t="shared" si="191"/>
        <v>0.9707593807340735</v>
      </c>
      <c r="W500" s="10">
        <v>3995.6590751445087</v>
      </c>
      <c r="X500" s="58">
        <v>3626.7</v>
      </c>
      <c r="Y500" s="1"/>
      <c r="Z500" s="1"/>
      <c r="AA500" s="1"/>
    </row>
    <row r="501" spans="2:24" ht="15" customHeight="1">
      <c r="B501" s="69"/>
      <c r="C501" s="70"/>
      <c r="D501" s="44" t="s">
        <v>559</v>
      </c>
      <c r="E501" s="71"/>
      <c r="F501" s="54">
        <f t="shared" si="140"/>
        <v>0</v>
      </c>
      <c r="G501" s="63"/>
      <c r="H501" s="64"/>
      <c r="I501" s="64"/>
      <c r="J501" s="64"/>
      <c r="K501" s="64"/>
      <c r="L501" s="64"/>
      <c r="M501" s="64"/>
      <c r="N501" s="64"/>
      <c r="O501" s="72"/>
      <c r="Q501" s="49"/>
      <c r="R501" s="71"/>
      <c r="W501" s="10">
        <v>1.21</v>
      </c>
      <c r="X501" s="58">
        <v>1.21</v>
      </c>
    </row>
    <row r="502" spans="2:24" ht="15" customHeight="1">
      <c r="B502" s="50">
        <v>265036</v>
      </c>
      <c r="C502" s="51"/>
      <c r="D502" s="52" t="s">
        <v>560</v>
      </c>
      <c r="E502" s="53">
        <f aca="true" t="shared" si="192" ref="E502:E506">(W502-W502*$E$5)*1.1</f>
        <v>246.09152695682633</v>
      </c>
      <c r="F502" s="54">
        <f t="shared" si="140"/>
        <v>0</v>
      </c>
      <c r="G502" s="55"/>
      <c r="H502" s="55"/>
      <c r="I502" s="55"/>
      <c r="J502" s="55"/>
      <c r="K502" s="55"/>
      <c r="L502" s="55"/>
      <c r="M502" s="55"/>
      <c r="N502" s="55"/>
      <c r="O502" s="56">
        <f aca="true" t="shared" si="193" ref="O502:O506">E502*F502</f>
        <v>0</v>
      </c>
      <c r="Q502" s="57">
        <f aca="true" t="shared" si="194" ref="Q502:Q506">X502</f>
        <v>244.99952905589151</v>
      </c>
      <c r="R502" s="73">
        <f aca="true" t="shared" si="195" ref="R502:R506">Q502/E502</f>
        <v>0.995562635112072</v>
      </c>
      <c r="W502" s="10">
        <v>263.199494071472</v>
      </c>
      <c r="X502" s="58">
        <v>244.99952905589151</v>
      </c>
    </row>
    <row r="503" spans="2:24" ht="15" customHeight="1">
      <c r="B503" s="50">
        <v>265037</v>
      </c>
      <c r="C503" s="51"/>
      <c r="D503" s="52" t="s">
        <v>561</v>
      </c>
      <c r="E503" s="53">
        <f t="shared" si="192"/>
        <v>489.63019597145615</v>
      </c>
      <c r="F503" s="54">
        <f t="shared" si="140"/>
        <v>0</v>
      </c>
      <c r="G503" s="55"/>
      <c r="H503" s="55"/>
      <c r="I503" s="55"/>
      <c r="J503" s="55"/>
      <c r="K503" s="55"/>
      <c r="L503" s="55"/>
      <c r="M503" s="55"/>
      <c r="N503" s="55"/>
      <c r="O503" s="56">
        <f t="shared" si="193"/>
        <v>0</v>
      </c>
      <c r="Q503" s="57">
        <f t="shared" si="194"/>
        <v>487.45752813178314</v>
      </c>
      <c r="R503" s="73">
        <f t="shared" si="195"/>
        <v>0.9955626351120721</v>
      </c>
      <c r="W503" s="10">
        <v>523.6686587930012</v>
      </c>
      <c r="X503" s="58">
        <v>487.45752813178314</v>
      </c>
    </row>
    <row r="504" spans="2:24" ht="15" customHeight="1">
      <c r="B504" s="50">
        <v>265038</v>
      </c>
      <c r="C504" s="51"/>
      <c r="D504" s="52" t="s">
        <v>562</v>
      </c>
      <c r="E504" s="53">
        <f t="shared" si="192"/>
        <v>976.7075340007157</v>
      </c>
      <c r="F504" s="54">
        <f t="shared" si="140"/>
        <v>0</v>
      </c>
      <c r="G504" s="55"/>
      <c r="H504" s="55"/>
      <c r="I504" s="55"/>
      <c r="J504" s="55"/>
      <c r="K504" s="55"/>
      <c r="L504" s="55"/>
      <c r="M504" s="55"/>
      <c r="N504" s="55"/>
      <c r="O504" s="56">
        <f t="shared" si="193"/>
        <v>0</v>
      </c>
      <c r="Q504" s="57">
        <f t="shared" si="194"/>
        <v>972.3735262835661</v>
      </c>
      <c r="R504" s="73">
        <f t="shared" si="195"/>
        <v>0.995562635112072</v>
      </c>
      <c r="W504" s="10">
        <v>1044.6069882360594</v>
      </c>
      <c r="X504" s="58">
        <v>972.3735262835661</v>
      </c>
    </row>
    <row r="505" spans="2:24" ht="15" customHeight="1">
      <c r="B505" s="50">
        <v>265039</v>
      </c>
      <c r="C505" s="51"/>
      <c r="D505" s="52" t="s">
        <v>563</v>
      </c>
      <c r="E505" s="53">
        <f t="shared" si="192"/>
        <v>1463.7848720299755</v>
      </c>
      <c r="F505" s="54">
        <f t="shared" si="140"/>
        <v>0</v>
      </c>
      <c r="G505" s="55"/>
      <c r="H505" s="55"/>
      <c r="I505" s="55"/>
      <c r="J505" s="55"/>
      <c r="K505" s="55"/>
      <c r="L505" s="55"/>
      <c r="M505" s="55"/>
      <c r="N505" s="55"/>
      <c r="O505" s="56">
        <f t="shared" si="193"/>
        <v>0</v>
      </c>
      <c r="Q505" s="57">
        <f t="shared" si="194"/>
        <v>1457.2895244353492</v>
      </c>
      <c r="R505" s="73">
        <f t="shared" si="195"/>
        <v>0.9955626351120718</v>
      </c>
      <c r="W505" s="10">
        <v>1565.545317679118</v>
      </c>
      <c r="X505" s="58">
        <v>1457.2895244353492</v>
      </c>
    </row>
    <row r="506" spans="2:24" ht="15" customHeight="1">
      <c r="B506" s="50">
        <v>265040</v>
      </c>
      <c r="C506" s="51"/>
      <c r="D506" s="52" t="s">
        <v>564</v>
      </c>
      <c r="E506" s="53">
        <f t="shared" si="192"/>
        <v>1950.862210059235</v>
      </c>
      <c r="F506" s="54">
        <f t="shared" si="140"/>
        <v>0</v>
      </c>
      <c r="G506" s="55"/>
      <c r="H506" s="55"/>
      <c r="I506" s="55"/>
      <c r="J506" s="55"/>
      <c r="K506" s="55"/>
      <c r="L506" s="55"/>
      <c r="M506" s="55"/>
      <c r="N506" s="55"/>
      <c r="O506" s="56">
        <f t="shared" si="193"/>
        <v>0</v>
      </c>
      <c r="Q506" s="57">
        <f t="shared" si="194"/>
        <v>1942.2055225871322</v>
      </c>
      <c r="R506" s="73">
        <f t="shared" si="195"/>
        <v>0.9955626351120719</v>
      </c>
      <c r="W506" s="10">
        <v>2086.483647122176</v>
      </c>
      <c r="X506" s="58">
        <v>1942.2055225871322</v>
      </c>
    </row>
    <row r="507" spans="2:24" ht="15.75" customHeight="1">
      <c r="B507" s="112" t="s">
        <v>178</v>
      </c>
      <c r="C507" s="112"/>
      <c r="D507" s="96" t="s">
        <v>565</v>
      </c>
      <c r="E507" s="97" t="s">
        <v>180</v>
      </c>
      <c r="F507" s="54">
        <f t="shared" si="140"/>
        <v>0</v>
      </c>
      <c r="G507" s="98" t="s">
        <v>181</v>
      </c>
      <c r="H507" s="98"/>
      <c r="I507" s="98"/>
      <c r="J507" s="98"/>
      <c r="K507" s="98"/>
      <c r="L507" s="98"/>
      <c r="M507" s="98"/>
      <c r="N507" s="98"/>
      <c r="O507" s="96" t="s">
        <v>182</v>
      </c>
      <c r="Q507" s="99"/>
      <c r="R507" s="99"/>
      <c r="W507" s="10" t="e">
        <f>#N/A</f>
        <v>#N/A</v>
      </c>
      <c r="X507" s="58" t="e">
        <f>#N/A</f>
        <v>#N/A</v>
      </c>
    </row>
    <row r="508" spans="2:24" ht="15" customHeight="1">
      <c r="B508" s="69"/>
      <c r="C508" s="70"/>
      <c r="D508" s="44" t="s">
        <v>566</v>
      </c>
      <c r="E508" s="71"/>
      <c r="F508" s="54">
        <f t="shared" si="140"/>
        <v>0</v>
      </c>
      <c r="G508" s="63"/>
      <c r="H508" s="64"/>
      <c r="I508" s="64"/>
      <c r="J508" s="64"/>
      <c r="K508" s="64"/>
      <c r="L508" s="64"/>
      <c r="M508" s="64"/>
      <c r="N508" s="64"/>
      <c r="O508" s="72"/>
      <c r="Q508" s="49"/>
      <c r="R508" s="71"/>
      <c r="W508" s="10">
        <v>1.21</v>
      </c>
      <c r="X508" s="58">
        <v>1.21</v>
      </c>
    </row>
    <row r="509" spans="2:24" ht="15" customHeight="1">
      <c r="B509" s="50">
        <v>265230</v>
      </c>
      <c r="C509" s="51"/>
      <c r="D509" s="52" t="s">
        <v>567</v>
      </c>
      <c r="E509" s="53">
        <f aca="true" t="shared" si="196" ref="E509:E514">(W509-W509*$E$5)</f>
        <v>246.17027906976742</v>
      </c>
      <c r="F509" s="54">
        <f t="shared" si="140"/>
        <v>0</v>
      </c>
      <c r="G509" s="55"/>
      <c r="H509" s="55"/>
      <c r="I509" s="55"/>
      <c r="J509" s="55"/>
      <c r="K509" s="55"/>
      <c r="L509" s="55"/>
      <c r="M509" s="55"/>
      <c r="N509" s="55"/>
      <c r="O509" s="56">
        <f aca="true" t="shared" si="197" ref="O509:O514">E509*F509</f>
        <v>0</v>
      </c>
      <c r="Q509" s="57">
        <f aca="true" t="shared" si="198" ref="Q509:Q514">X509</f>
        <v>375.09999999999997</v>
      </c>
      <c r="R509" s="73">
        <f aca="true" t="shared" si="199" ref="R509:R514">Q509/E509</f>
        <v>1.5237420269312545</v>
      </c>
      <c r="W509" s="10">
        <v>289.6120930232558</v>
      </c>
      <c r="X509" s="58">
        <v>375.1</v>
      </c>
    </row>
    <row r="510" spans="2:24" ht="15" customHeight="1">
      <c r="B510" s="50">
        <v>265231</v>
      </c>
      <c r="C510" s="51"/>
      <c r="D510" s="52" t="s">
        <v>568</v>
      </c>
      <c r="E510" s="53">
        <f t="shared" si="196"/>
        <v>284.1402666666667</v>
      </c>
      <c r="F510" s="54">
        <f t="shared" si="140"/>
        <v>0</v>
      </c>
      <c r="G510" s="55"/>
      <c r="H510" s="55"/>
      <c r="I510" s="55"/>
      <c r="J510" s="55"/>
      <c r="K510" s="55"/>
      <c r="L510" s="55"/>
      <c r="M510" s="55"/>
      <c r="N510" s="55"/>
      <c r="O510" s="56">
        <f t="shared" si="197"/>
        <v>0</v>
      </c>
      <c r="Q510" s="57">
        <f t="shared" si="198"/>
        <v>447.7</v>
      </c>
      <c r="R510" s="73">
        <f t="shared" si="199"/>
        <v>1.57563025210084</v>
      </c>
      <c r="W510" s="10">
        <v>334.2826666666667</v>
      </c>
      <c r="X510" s="58">
        <v>447.7</v>
      </c>
    </row>
    <row r="511" spans="2:24" ht="15" customHeight="1">
      <c r="B511" s="50">
        <v>265234</v>
      </c>
      <c r="C511" s="51"/>
      <c r="D511" s="52" t="s">
        <v>569</v>
      </c>
      <c r="E511" s="53">
        <f t="shared" si="196"/>
        <v>293.9721304347825</v>
      </c>
      <c r="F511" s="54">
        <f t="shared" si="140"/>
        <v>0</v>
      </c>
      <c r="G511" s="55"/>
      <c r="H511" s="55"/>
      <c r="I511" s="55"/>
      <c r="J511" s="55"/>
      <c r="K511" s="55"/>
      <c r="L511" s="55"/>
      <c r="M511" s="55"/>
      <c r="N511" s="55"/>
      <c r="O511" s="56">
        <f t="shared" si="197"/>
        <v>0</v>
      </c>
      <c r="Q511" s="57">
        <f t="shared" si="198"/>
        <v>459.8</v>
      </c>
      <c r="R511" s="73">
        <f t="shared" si="199"/>
        <v>1.5640938456307383</v>
      </c>
      <c r="W511" s="10">
        <v>345.8495652173912</v>
      </c>
      <c r="X511" s="58">
        <v>459.8</v>
      </c>
    </row>
    <row r="512" spans="2:24" ht="15" customHeight="1">
      <c r="B512" s="50">
        <v>265235</v>
      </c>
      <c r="C512" s="51"/>
      <c r="D512" s="52" t="s">
        <v>570</v>
      </c>
      <c r="E512" s="53">
        <f t="shared" si="196"/>
        <v>884.0316279069766</v>
      </c>
      <c r="F512" s="54">
        <f t="shared" si="140"/>
        <v>0</v>
      </c>
      <c r="G512" s="55"/>
      <c r="H512" s="55"/>
      <c r="I512" s="55"/>
      <c r="J512" s="55"/>
      <c r="K512" s="55"/>
      <c r="L512" s="55"/>
      <c r="M512" s="55"/>
      <c r="N512" s="55"/>
      <c r="O512" s="56">
        <f t="shared" si="197"/>
        <v>0</v>
      </c>
      <c r="Q512" s="57">
        <f t="shared" si="198"/>
        <v>1331</v>
      </c>
      <c r="R512" s="73">
        <f t="shared" si="199"/>
        <v>1.5056022408963587</v>
      </c>
      <c r="W512" s="10">
        <v>1040.0372093023254</v>
      </c>
      <c r="X512" s="58">
        <v>1331</v>
      </c>
    </row>
    <row r="513" spans="2:24" ht="15" customHeight="1">
      <c r="B513" s="50">
        <v>265101</v>
      </c>
      <c r="C513" s="51"/>
      <c r="D513" s="52" t="s">
        <v>571</v>
      </c>
      <c r="E513" s="53">
        <f t="shared" si="196"/>
        <v>99.26220930232557</v>
      </c>
      <c r="F513" s="54">
        <f t="shared" si="140"/>
        <v>0</v>
      </c>
      <c r="G513" s="55"/>
      <c r="H513" s="55"/>
      <c r="I513" s="55"/>
      <c r="J513" s="55"/>
      <c r="K513" s="55"/>
      <c r="L513" s="55"/>
      <c r="M513" s="55"/>
      <c r="N513" s="55"/>
      <c r="O513" s="56">
        <f t="shared" si="197"/>
        <v>0</v>
      </c>
      <c r="Q513" s="57">
        <f t="shared" si="198"/>
        <v>151.25</v>
      </c>
      <c r="R513" s="73">
        <f t="shared" si="199"/>
        <v>1.5237420269312545</v>
      </c>
      <c r="W513" s="10">
        <v>116.77906976744184</v>
      </c>
      <c r="X513" s="58">
        <v>151.25</v>
      </c>
    </row>
    <row r="514" spans="2:24" ht="15" customHeight="1">
      <c r="B514" s="50">
        <v>361001</v>
      </c>
      <c r="C514" s="51"/>
      <c r="D514" s="52" t="s">
        <v>572</v>
      </c>
      <c r="E514" s="53">
        <f t="shared" si="196"/>
        <v>20.00354703205128</v>
      </c>
      <c r="F514" s="54">
        <f t="shared" si="140"/>
        <v>0</v>
      </c>
      <c r="G514" s="55"/>
      <c r="H514" s="55"/>
      <c r="I514" s="55"/>
      <c r="J514" s="55"/>
      <c r="K514" s="55"/>
      <c r="L514" s="55"/>
      <c r="M514" s="55"/>
      <c r="N514" s="55"/>
      <c r="O514" s="56">
        <f t="shared" si="197"/>
        <v>0</v>
      </c>
      <c r="Q514" s="57">
        <f t="shared" si="198"/>
        <v>28.153675</v>
      </c>
      <c r="R514" s="73">
        <f t="shared" si="199"/>
        <v>1.407434139299892</v>
      </c>
      <c r="W514" s="10">
        <v>23.533584743589742</v>
      </c>
      <c r="X514" s="58">
        <v>28.153675</v>
      </c>
    </row>
    <row r="515" spans="2:24" ht="15" customHeight="1">
      <c r="B515" s="69"/>
      <c r="C515" s="70"/>
      <c r="D515" s="44" t="s">
        <v>573</v>
      </c>
      <c r="E515" s="71"/>
      <c r="F515" s="54">
        <f t="shared" si="140"/>
        <v>0</v>
      </c>
      <c r="G515" s="63"/>
      <c r="H515" s="64"/>
      <c r="I515" s="64"/>
      <c r="J515" s="64"/>
      <c r="K515" s="64"/>
      <c r="L515" s="64"/>
      <c r="M515" s="64"/>
      <c r="N515" s="64"/>
      <c r="O515" s="72"/>
      <c r="Q515" s="49"/>
      <c r="R515" s="71"/>
      <c r="W515" s="10">
        <v>1.21</v>
      </c>
      <c r="X515" s="58">
        <v>1.21</v>
      </c>
    </row>
    <row r="516" spans="2:28" ht="15" customHeight="1">
      <c r="B516" s="50">
        <v>412202</v>
      </c>
      <c r="C516" s="51"/>
      <c r="D516" s="52" t="s">
        <v>574</v>
      </c>
      <c r="E516" s="53">
        <f aca="true" t="shared" si="200" ref="E516:E525">(W516-W516*$E$5)</f>
        <v>233.14420697674421</v>
      </c>
      <c r="F516" s="54">
        <f t="shared" si="140"/>
        <v>0</v>
      </c>
      <c r="G516" s="55"/>
      <c r="H516" s="55"/>
      <c r="I516" s="55"/>
      <c r="J516" s="55"/>
      <c r="K516" s="55"/>
      <c r="L516" s="55"/>
      <c r="M516" s="55"/>
      <c r="N516" s="55"/>
      <c r="O516" s="56">
        <f aca="true" t="shared" si="201" ref="O516:O525">E516*F516</f>
        <v>0</v>
      </c>
      <c r="Q516" s="57">
        <f aca="true" t="shared" si="202" ref="Q516:Q525">X516</f>
        <v>361.78999999999996</v>
      </c>
      <c r="R516" s="73">
        <f aca="true" t="shared" si="203" ref="R516:R525">Q516/E516</f>
        <v>1.551786358715265</v>
      </c>
      <c r="S516" s="9"/>
      <c r="T516" s="17"/>
      <c r="U516" s="9"/>
      <c r="W516" s="10">
        <v>274.28730232558144</v>
      </c>
      <c r="X516" s="58">
        <v>361.79</v>
      </c>
      <c r="AB516" s="9"/>
    </row>
    <row r="517" spans="2:24" ht="15" customHeight="1">
      <c r="B517" s="50">
        <v>265236</v>
      </c>
      <c r="C517" s="51"/>
      <c r="D517" s="52" t="s">
        <v>575</v>
      </c>
      <c r="E517" s="53">
        <f t="shared" si="200"/>
        <v>818.8058252427186</v>
      </c>
      <c r="F517" s="54">
        <f t="shared" si="140"/>
        <v>0</v>
      </c>
      <c r="G517" s="55"/>
      <c r="H517" s="55"/>
      <c r="I517" s="55"/>
      <c r="J517" s="55"/>
      <c r="K517" s="55"/>
      <c r="L517" s="55"/>
      <c r="M517" s="55"/>
      <c r="N517" s="55"/>
      <c r="O517" s="56">
        <f t="shared" si="201"/>
        <v>0</v>
      </c>
      <c r="Q517" s="57">
        <f t="shared" si="202"/>
        <v>1240.25</v>
      </c>
      <c r="R517" s="73">
        <f t="shared" si="203"/>
        <v>1.514705882352941</v>
      </c>
      <c r="W517" s="10">
        <v>963.3009708737866</v>
      </c>
      <c r="X517" s="58">
        <v>1240.25</v>
      </c>
    </row>
    <row r="518" spans="2:24" ht="15" customHeight="1">
      <c r="B518" s="50">
        <v>265237</v>
      </c>
      <c r="C518" s="51"/>
      <c r="D518" s="52" t="s">
        <v>576</v>
      </c>
      <c r="E518" s="53">
        <f t="shared" si="200"/>
        <v>1022.5087378640778</v>
      </c>
      <c r="F518" s="54">
        <f t="shared" si="140"/>
        <v>0</v>
      </c>
      <c r="G518" s="55"/>
      <c r="H518" s="55"/>
      <c r="I518" s="55"/>
      <c r="J518" s="55"/>
      <c r="K518" s="55"/>
      <c r="L518" s="55"/>
      <c r="M518" s="55"/>
      <c r="N518" s="55"/>
      <c r="O518" s="56">
        <f t="shared" si="201"/>
        <v>0</v>
      </c>
      <c r="Q518" s="57">
        <f t="shared" si="202"/>
        <v>1548.8</v>
      </c>
      <c r="R518" s="73">
        <f t="shared" si="203"/>
        <v>1.514705882352941</v>
      </c>
      <c r="W518" s="10">
        <v>1202.9514563106798</v>
      </c>
      <c r="X518" s="58">
        <v>1548.8</v>
      </c>
    </row>
    <row r="519" spans="2:24" ht="15" customHeight="1">
      <c r="B519" s="50">
        <v>265233</v>
      </c>
      <c r="C519" s="59" t="s">
        <v>17</v>
      </c>
      <c r="D519" s="52" t="s">
        <v>577</v>
      </c>
      <c r="E519" s="53">
        <f t="shared" si="200"/>
        <v>475.6645069767441</v>
      </c>
      <c r="F519" s="54">
        <f t="shared" si="140"/>
        <v>0</v>
      </c>
      <c r="G519" s="55"/>
      <c r="H519" s="55"/>
      <c r="I519" s="55"/>
      <c r="J519" s="55"/>
      <c r="K519" s="55"/>
      <c r="L519" s="55"/>
      <c r="M519" s="55"/>
      <c r="N519" s="55"/>
      <c r="O519" s="56">
        <f t="shared" si="201"/>
        <v>0</v>
      </c>
      <c r="Q519" s="57">
        <f t="shared" si="202"/>
        <v>724.79</v>
      </c>
      <c r="R519" s="73">
        <f t="shared" si="203"/>
        <v>1.5237420269312545</v>
      </c>
      <c r="W519" s="10">
        <v>559.6053023255813</v>
      </c>
      <c r="X519" s="58">
        <v>724.79</v>
      </c>
    </row>
    <row r="520" spans="2:24" ht="15" customHeight="1">
      <c r="B520" s="50">
        <v>265238</v>
      </c>
      <c r="C520" s="51"/>
      <c r="D520" s="52" t="s">
        <v>578</v>
      </c>
      <c r="E520" s="53">
        <f t="shared" si="200"/>
        <v>1110.380582524272</v>
      </c>
      <c r="F520" s="54">
        <f t="shared" si="140"/>
        <v>0</v>
      </c>
      <c r="G520" s="55"/>
      <c r="H520" s="55"/>
      <c r="I520" s="55"/>
      <c r="J520" s="55"/>
      <c r="K520" s="55"/>
      <c r="L520" s="55"/>
      <c r="M520" s="55"/>
      <c r="N520" s="55"/>
      <c r="O520" s="56">
        <f t="shared" si="201"/>
        <v>0</v>
      </c>
      <c r="Q520" s="57">
        <f t="shared" si="202"/>
        <v>1681.8999999999999</v>
      </c>
      <c r="R520" s="73">
        <f t="shared" si="203"/>
        <v>1.5147058823529407</v>
      </c>
      <c r="W520" s="10">
        <v>1306.330097087379</v>
      </c>
      <c r="X520" s="58">
        <v>1681.9</v>
      </c>
    </row>
    <row r="521" spans="2:24" ht="15" customHeight="1">
      <c r="B521" s="50">
        <v>265102</v>
      </c>
      <c r="C521" s="51"/>
      <c r="D521" s="52" t="s">
        <v>579</v>
      </c>
      <c r="E521" s="53">
        <f t="shared" si="200"/>
        <v>204.93460465116274</v>
      </c>
      <c r="F521" s="54">
        <f t="shared" si="140"/>
        <v>0</v>
      </c>
      <c r="G521" s="55"/>
      <c r="H521" s="55"/>
      <c r="I521" s="55"/>
      <c r="J521" s="55"/>
      <c r="K521" s="55"/>
      <c r="L521" s="55"/>
      <c r="M521" s="55"/>
      <c r="N521" s="55"/>
      <c r="O521" s="56">
        <f t="shared" si="201"/>
        <v>0</v>
      </c>
      <c r="Q521" s="57">
        <f t="shared" si="202"/>
        <v>308.55</v>
      </c>
      <c r="R521" s="73">
        <f t="shared" si="203"/>
        <v>1.505602240896359</v>
      </c>
      <c r="W521" s="10">
        <v>241.09953488372088</v>
      </c>
      <c r="X521" s="58">
        <v>308.55</v>
      </c>
    </row>
    <row r="522" spans="2:27" ht="15" customHeight="1">
      <c r="B522" s="50">
        <v>265103</v>
      </c>
      <c r="C522" s="51"/>
      <c r="D522" s="52" t="s">
        <v>580</v>
      </c>
      <c r="E522" s="53">
        <f t="shared" si="200"/>
        <v>229.04455813953481</v>
      </c>
      <c r="F522" s="54">
        <f t="shared" si="140"/>
        <v>0</v>
      </c>
      <c r="G522" s="55"/>
      <c r="H522" s="55"/>
      <c r="I522" s="55"/>
      <c r="J522" s="55"/>
      <c r="K522" s="55"/>
      <c r="L522" s="55"/>
      <c r="M522" s="55"/>
      <c r="N522" s="55"/>
      <c r="O522" s="56">
        <f t="shared" si="201"/>
        <v>0</v>
      </c>
      <c r="Q522" s="57">
        <f t="shared" si="202"/>
        <v>344.84999999999997</v>
      </c>
      <c r="R522" s="73">
        <f t="shared" si="203"/>
        <v>1.5056022408963587</v>
      </c>
      <c r="U522" s="16"/>
      <c r="V522" s="17"/>
      <c r="W522" s="10">
        <v>269.46418604651154</v>
      </c>
      <c r="X522" s="58">
        <v>344.85</v>
      </c>
      <c r="Y522" s="25"/>
      <c r="Z522" s="17"/>
      <c r="AA522" s="17"/>
    </row>
    <row r="523" spans="2:24" ht="15" customHeight="1">
      <c r="B523" s="50">
        <v>265232</v>
      </c>
      <c r="C523" s="59" t="s">
        <v>17</v>
      </c>
      <c r="D523" s="52" t="s">
        <v>581</v>
      </c>
      <c r="E523" s="53">
        <f t="shared" si="200"/>
        <v>127.05562790697674</v>
      </c>
      <c r="F523" s="54">
        <f t="shared" si="140"/>
        <v>0</v>
      </c>
      <c r="G523" s="55"/>
      <c r="H523" s="55"/>
      <c r="I523" s="55"/>
      <c r="J523" s="55"/>
      <c r="K523" s="55"/>
      <c r="L523" s="55"/>
      <c r="M523" s="55"/>
      <c r="N523" s="55"/>
      <c r="O523" s="56">
        <f t="shared" si="201"/>
        <v>0</v>
      </c>
      <c r="Q523" s="57">
        <f t="shared" si="202"/>
        <v>193.6</v>
      </c>
      <c r="R523" s="73">
        <f t="shared" si="203"/>
        <v>1.5237420269312545</v>
      </c>
      <c r="W523" s="10">
        <v>149.47720930232558</v>
      </c>
      <c r="X523" s="58">
        <v>193.6</v>
      </c>
    </row>
    <row r="524" spans="2:27" ht="15" customHeight="1">
      <c r="B524" s="50">
        <v>197229</v>
      </c>
      <c r="C524" s="51"/>
      <c r="D524" s="52" t="s">
        <v>582</v>
      </c>
      <c r="E524" s="53">
        <f t="shared" si="200"/>
        <v>311.5456310679612</v>
      </c>
      <c r="F524" s="54">
        <f t="shared" si="140"/>
        <v>0</v>
      </c>
      <c r="G524" s="55"/>
      <c r="H524" s="55"/>
      <c r="I524" s="55"/>
      <c r="J524" s="55"/>
      <c r="K524" s="55"/>
      <c r="L524" s="55"/>
      <c r="M524" s="55"/>
      <c r="N524" s="55"/>
      <c r="O524" s="56">
        <f t="shared" si="201"/>
        <v>0</v>
      </c>
      <c r="Q524" s="57">
        <f t="shared" si="202"/>
        <v>471.9</v>
      </c>
      <c r="R524" s="73">
        <f t="shared" si="203"/>
        <v>1.514705882352941</v>
      </c>
      <c r="U524" s="16"/>
      <c r="V524" s="17"/>
      <c r="W524" s="10">
        <v>366.52427184466023</v>
      </c>
      <c r="X524" s="58">
        <v>471.9</v>
      </c>
      <c r="Y524" s="25"/>
      <c r="Z524" s="17"/>
      <c r="AA524" s="17"/>
    </row>
    <row r="525" spans="2:24" ht="15" customHeight="1">
      <c r="B525" s="50">
        <v>265105</v>
      </c>
      <c r="C525" s="51"/>
      <c r="D525" s="52" t="s">
        <v>583</v>
      </c>
      <c r="E525" s="53">
        <f t="shared" si="200"/>
        <v>67.9009708737864</v>
      </c>
      <c r="F525" s="54">
        <f t="shared" si="140"/>
        <v>0</v>
      </c>
      <c r="G525" s="55"/>
      <c r="H525" s="55"/>
      <c r="I525" s="55"/>
      <c r="J525" s="55"/>
      <c r="K525" s="55"/>
      <c r="L525" s="55"/>
      <c r="M525" s="55"/>
      <c r="N525" s="55"/>
      <c r="O525" s="56">
        <f t="shared" si="201"/>
        <v>0</v>
      </c>
      <c r="Q525" s="57">
        <f t="shared" si="202"/>
        <v>102.85</v>
      </c>
      <c r="R525" s="73">
        <f t="shared" si="203"/>
        <v>1.5147058823529411</v>
      </c>
      <c r="W525" s="10">
        <v>79.88349514563107</v>
      </c>
      <c r="X525" s="58">
        <v>102.85</v>
      </c>
    </row>
    <row r="526" spans="2:24" ht="15" customHeight="1">
      <c r="B526" s="69"/>
      <c r="C526" s="70"/>
      <c r="D526" s="44" t="s">
        <v>584</v>
      </c>
      <c r="E526" s="71"/>
      <c r="F526" s="54">
        <f t="shared" si="140"/>
        <v>0</v>
      </c>
      <c r="G526" s="63"/>
      <c r="H526" s="64"/>
      <c r="I526" s="64"/>
      <c r="J526" s="64"/>
      <c r="K526" s="64"/>
      <c r="L526" s="64"/>
      <c r="M526" s="64"/>
      <c r="N526" s="64"/>
      <c r="O526" s="72"/>
      <c r="Q526" s="49"/>
      <c r="R526" s="71"/>
      <c r="W526" s="10">
        <v>1.21</v>
      </c>
      <c r="X526" s="58">
        <v>1.21</v>
      </c>
    </row>
    <row r="527" spans="2:24" ht="15" customHeight="1">
      <c r="B527" s="50">
        <v>412202</v>
      </c>
      <c r="C527" s="51"/>
      <c r="D527" s="52" t="s">
        <v>574</v>
      </c>
      <c r="E527" s="53">
        <f aca="true" t="shared" si="204" ref="E527:E546">(W527-W527*$E$5)</f>
        <v>233.14420697674421</v>
      </c>
      <c r="F527" s="54">
        <f t="shared" si="140"/>
        <v>0</v>
      </c>
      <c r="G527" s="55"/>
      <c r="H527" s="55"/>
      <c r="I527" s="55"/>
      <c r="J527" s="55"/>
      <c r="K527" s="55"/>
      <c r="L527" s="55"/>
      <c r="M527" s="55"/>
      <c r="N527" s="55"/>
      <c r="O527" s="56">
        <f aca="true" t="shared" si="205" ref="O527:O546">E527*F527</f>
        <v>0</v>
      </c>
      <c r="Q527" s="57">
        <f aca="true" t="shared" si="206" ref="Q527:Q546">X527</f>
        <v>361.78999999999996</v>
      </c>
      <c r="R527" s="73">
        <f aca="true" t="shared" si="207" ref="R527:R546">Q527/E527</f>
        <v>1.551786358715265</v>
      </c>
      <c r="W527" s="10">
        <v>274.28730232558144</v>
      </c>
      <c r="X527" s="58">
        <v>361.79</v>
      </c>
    </row>
    <row r="528" spans="2:24" ht="15" customHeight="1">
      <c r="B528" s="50">
        <v>265239</v>
      </c>
      <c r="C528" s="51"/>
      <c r="D528" s="52" t="s">
        <v>585</v>
      </c>
      <c r="E528" s="53">
        <f t="shared" si="204"/>
        <v>1078.4271844660195</v>
      </c>
      <c r="F528" s="54">
        <f t="shared" si="140"/>
        <v>0</v>
      </c>
      <c r="G528" s="55"/>
      <c r="H528" s="55"/>
      <c r="I528" s="55"/>
      <c r="J528" s="55"/>
      <c r="K528" s="55"/>
      <c r="L528" s="55"/>
      <c r="M528" s="55"/>
      <c r="N528" s="55"/>
      <c r="O528" s="56">
        <f t="shared" si="205"/>
        <v>0</v>
      </c>
      <c r="Q528" s="57">
        <f t="shared" si="206"/>
        <v>1633.5</v>
      </c>
      <c r="R528" s="73">
        <f t="shared" si="207"/>
        <v>1.5147058823529411</v>
      </c>
      <c r="W528" s="10">
        <v>1268.73786407767</v>
      </c>
      <c r="X528" s="58">
        <v>1633.5</v>
      </c>
    </row>
    <row r="529" spans="2:24" ht="15" customHeight="1">
      <c r="B529" s="50">
        <v>265240</v>
      </c>
      <c r="C529" s="51"/>
      <c r="D529" s="52" t="s">
        <v>586</v>
      </c>
      <c r="E529" s="53">
        <f t="shared" si="204"/>
        <v>1358.0194174757285</v>
      </c>
      <c r="F529" s="54">
        <f t="shared" si="140"/>
        <v>0</v>
      </c>
      <c r="G529" s="55"/>
      <c r="H529" s="55"/>
      <c r="I529" s="55"/>
      <c r="J529" s="55"/>
      <c r="K529" s="55"/>
      <c r="L529" s="55"/>
      <c r="M529" s="55"/>
      <c r="N529" s="55"/>
      <c r="O529" s="56">
        <f t="shared" si="205"/>
        <v>0</v>
      </c>
      <c r="Q529" s="57">
        <f t="shared" si="206"/>
        <v>2057</v>
      </c>
      <c r="R529" s="73">
        <f t="shared" si="207"/>
        <v>1.514705882352941</v>
      </c>
      <c r="W529" s="10">
        <v>1597.6699029126216</v>
      </c>
      <c r="X529" s="58">
        <v>2057</v>
      </c>
    </row>
    <row r="530" spans="2:24" ht="15" customHeight="1">
      <c r="B530" s="50">
        <v>265241</v>
      </c>
      <c r="C530" s="51"/>
      <c r="D530" s="52" t="s">
        <v>587</v>
      </c>
      <c r="E530" s="53">
        <f t="shared" si="204"/>
        <v>1437.9029126213595</v>
      </c>
      <c r="F530" s="54">
        <f t="shared" si="140"/>
        <v>0</v>
      </c>
      <c r="G530" s="55"/>
      <c r="H530" s="55"/>
      <c r="I530" s="55"/>
      <c r="J530" s="55"/>
      <c r="K530" s="55"/>
      <c r="L530" s="55"/>
      <c r="M530" s="55"/>
      <c r="N530" s="55"/>
      <c r="O530" s="56">
        <f t="shared" si="205"/>
        <v>0</v>
      </c>
      <c r="Q530" s="57">
        <f t="shared" si="206"/>
        <v>2178</v>
      </c>
      <c r="R530" s="73">
        <f t="shared" si="207"/>
        <v>1.514705882352941</v>
      </c>
      <c r="W530" s="10">
        <v>1691.6504854368934</v>
      </c>
      <c r="X530" s="58">
        <v>2178</v>
      </c>
    </row>
    <row r="531" spans="2:24" ht="15" customHeight="1">
      <c r="B531" s="50">
        <v>265242</v>
      </c>
      <c r="C531" s="51"/>
      <c r="D531" s="52" t="s">
        <v>588</v>
      </c>
      <c r="E531" s="53">
        <f t="shared" si="204"/>
        <v>1997.087378640777</v>
      </c>
      <c r="F531" s="54">
        <f t="shared" si="140"/>
        <v>0</v>
      </c>
      <c r="G531" s="55"/>
      <c r="H531" s="55"/>
      <c r="I531" s="55"/>
      <c r="J531" s="55"/>
      <c r="K531" s="55"/>
      <c r="L531" s="55"/>
      <c r="M531" s="55"/>
      <c r="N531" s="55"/>
      <c r="O531" s="56">
        <f t="shared" si="205"/>
        <v>0</v>
      </c>
      <c r="Q531" s="57">
        <f t="shared" si="206"/>
        <v>3025</v>
      </c>
      <c r="R531" s="73">
        <f t="shared" si="207"/>
        <v>1.514705882352941</v>
      </c>
      <c r="W531" s="10">
        <v>2349.5145631067962</v>
      </c>
      <c r="X531" s="58">
        <v>3025</v>
      </c>
    </row>
    <row r="532" spans="2:24" ht="15" customHeight="1">
      <c r="B532" s="50">
        <v>265246</v>
      </c>
      <c r="C532" s="51"/>
      <c r="D532" s="52" t="s">
        <v>589</v>
      </c>
      <c r="E532" s="53">
        <f t="shared" si="204"/>
        <v>1285.8641860465116</v>
      </c>
      <c r="F532" s="54">
        <f t="shared" si="140"/>
        <v>0</v>
      </c>
      <c r="G532" s="55"/>
      <c r="H532" s="55"/>
      <c r="I532" s="55"/>
      <c r="J532" s="55"/>
      <c r="K532" s="55"/>
      <c r="L532" s="55"/>
      <c r="M532" s="55"/>
      <c r="N532" s="55"/>
      <c r="O532" s="56">
        <f t="shared" si="205"/>
        <v>0</v>
      </c>
      <c r="Q532" s="57">
        <f t="shared" si="206"/>
        <v>1936</v>
      </c>
      <c r="R532" s="73">
        <f t="shared" si="207"/>
        <v>1.5056022408963585</v>
      </c>
      <c r="W532" s="10">
        <v>1512.7813953488371</v>
      </c>
      <c r="X532" s="58">
        <v>1936</v>
      </c>
    </row>
    <row r="533" spans="2:27" ht="15" customHeight="1">
      <c r="B533" s="50">
        <v>265247</v>
      </c>
      <c r="C533" s="51"/>
      <c r="D533" s="52" t="s">
        <v>590</v>
      </c>
      <c r="E533" s="53">
        <f t="shared" si="204"/>
        <v>1567.1469767441858</v>
      </c>
      <c r="F533" s="54">
        <f t="shared" si="140"/>
        <v>0</v>
      </c>
      <c r="G533" s="55"/>
      <c r="H533" s="55"/>
      <c r="I533" s="55"/>
      <c r="J533" s="55"/>
      <c r="K533" s="55"/>
      <c r="L533" s="55"/>
      <c r="M533" s="55"/>
      <c r="N533" s="55"/>
      <c r="O533" s="56">
        <f t="shared" si="205"/>
        <v>0</v>
      </c>
      <c r="Q533" s="57">
        <f t="shared" si="206"/>
        <v>2359.5</v>
      </c>
      <c r="R533" s="73">
        <f t="shared" si="207"/>
        <v>1.5056022408963587</v>
      </c>
      <c r="W533" s="10">
        <v>1843.7023255813951</v>
      </c>
      <c r="X533" s="58">
        <v>2359.5</v>
      </c>
      <c r="Y533" s="1"/>
      <c r="Z533" s="1"/>
      <c r="AA533" s="1"/>
    </row>
    <row r="534" spans="2:27" ht="15" customHeight="1">
      <c r="B534" s="50">
        <v>265248</v>
      </c>
      <c r="C534" s="51"/>
      <c r="D534" s="52" t="s">
        <v>591</v>
      </c>
      <c r="E534" s="53">
        <f t="shared" si="204"/>
        <v>1687.6967441860463</v>
      </c>
      <c r="F534" s="54">
        <f t="shared" si="140"/>
        <v>0</v>
      </c>
      <c r="G534" s="55"/>
      <c r="H534" s="55"/>
      <c r="I534" s="55"/>
      <c r="J534" s="55"/>
      <c r="K534" s="55"/>
      <c r="L534" s="55"/>
      <c r="M534" s="55"/>
      <c r="N534" s="55"/>
      <c r="O534" s="56">
        <f t="shared" si="205"/>
        <v>0</v>
      </c>
      <c r="Q534" s="57">
        <f t="shared" si="206"/>
        <v>2541</v>
      </c>
      <c r="R534" s="73">
        <f t="shared" si="207"/>
        <v>1.5056022408963587</v>
      </c>
      <c r="W534" s="10">
        <v>1985.5255813953486</v>
      </c>
      <c r="X534" s="58">
        <v>2541</v>
      </c>
      <c r="Y534" s="1"/>
      <c r="Z534" s="1"/>
      <c r="AA534" s="1"/>
    </row>
    <row r="535" spans="2:27" ht="15" customHeight="1">
      <c r="B535" s="50">
        <v>265249</v>
      </c>
      <c r="C535" s="51"/>
      <c r="D535" s="52" t="s">
        <v>592</v>
      </c>
      <c r="E535" s="53">
        <f t="shared" si="204"/>
        <v>2169.895813953488</v>
      </c>
      <c r="F535" s="54">
        <f t="shared" si="140"/>
        <v>0</v>
      </c>
      <c r="G535" s="55"/>
      <c r="H535" s="55"/>
      <c r="I535" s="55"/>
      <c r="J535" s="55"/>
      <c r="K535" s="55"/>
      <c r="L535" s="55"/>
      <c r="M535" s="55"/>
      <c r="N535" s="55"/>
      <c r="O535" s="56">
        <f t="shared" si="205"/>
        <v>0</v>
      </c>
      <c r="Q535" s="57">
        <f t="shared" si="206"/>
        <v>3267</v>
      </c>
      <c r="R535" s="73">
        <f t="shared" si="207"/>
        <v>1.5056022408963587</v>
      </c>
      <c r="W535" s="10">
        <v>2552.8186046511623</v>
      </c>
      <c r="X535" s="58">
        <v>3267</v>
      </c>
      <c r="Y535" s="1"/>
      <c r="Z535" s="1"/>
      <c r="AA535" s="1"/>
    </row>
    <row r="536" spans="2:27" ht="15" customHeight="1">
      <c r="B536" s="50">
        <v>265250</v>
      </c>
      <c r="C536" s="51"/>
      <c r="D536" s="52" t="s">
        <v>593</v>
      </c>
      <c r="E536" s="53">
        <f t="shared" si="204"/>
        <v>1848.4297674418601</v>
      </c>
      <c r="F536" s="54">
        <f t="shared" si="140"/>
        <v>0</v>
      </c>
      <c r="G536" s="55"/>
      <c r="H536" s="55"/>
      <c r="I536" s="55"/>
      <c r="J536" s="55"/>
      <c r="K536" s="55"/>
      <c r="L536" s="55"/>
      <c r="M536" s="55"/>
      <c r="N536" s="55"/>
      <c r="O536" s="56">
        <f t="shared" si="205"/>
        <v>0</v>
      </c>
      <c r="Q536" s="57">
        <f t="shared" si="206"/>
        <v>2783</v>
      </c>
      <c r="R536" s="73">
        <f t="shared" si="207"/>
        <v>1.5056022408963587</v>
      </c>
      <c r="W536" s="10">
        <v>2174.623255813953</v>
      </c>
      <c r="X536" s="58">
        <v>2783</v>
      </c>
      <c r="Y536" s="1"/>
      <c r="Z536" s="1"/>
      <c r="AA536" s="1"/>
    </row>
    <row r="537" spans="2:27" ht="15" customHeight="1">
      <c r="B537" s="50">
        <v>265253</v>
      </c>
      <c r="C537" s="51"/>
      <c r="D537" s="52" t="s">
        <v>594</v>
      </c>
      <c r="E537" s="53">
        <f t="shared" si="204"/>
        <v>3573.4395348837206</v>
      </c>
      <c r="F537" s="54">
        <f t="shared" si="140"/>
        <v>0</v>
      </c>
      <c r="G537" s="55"/>
      <c r="H537" s="55"/>
      <c r="I537" s="55"/>
      <c r="J537" s="55"/>
      <c r="K537" s="55"/>
      <c r="L537" s="55"/>
      <c r="M537" s="55"/>
      <c r="N537" s="55"/>
      <c r="O537" s="56">
        <f t="shared" si="205"/>
        <v>0</v>
      </c>
      <c r="Q537" s="57">
        <f t="shared" si="206"/>
        <v>5445</v>
      </c>
      <c r="R537" s="73">
        <f t="shared" si="207"/>
        <v>1.5237420269312545</v>
      </c>
      <c r="W537" s="10">
        <v>4204.0465116279065</v>
      </c>
      <c r="X537" s="58">
        <v>5445</v>
      </c>
      <c r="Y537" s="1"/>
      <c r="Z537" s="1"/>
      <c r="AA537" s="1"/>
    </row>
    <row r="538" spans="2:27" ht="15" customHeight="1">
      <c r="B538" s="50">
        <v>265268</v>
      </c>
      <c r="C538" s="51"/>
      <c r="D538" s="52" t="s">
        <v>595</v>
      </c>
      <c r="E538" s="53">
        <f t="shared" si="204"/>
        <v>1888.6130232558137</v>
      </c>
      <c r="F538" s="54">
        <f t="shared" si="140"/>
        <v>0</v>
      </c>
      <c r="G538" s="55"/>
      <c r="H538" s="55"/>
      <c r="I538" s="55"/>
      <c r="J538" s="55"/>
      <c r="K538" s="55"/>
      <c r="L538" s="55"/>
      <c r="M538" s="55"/>
      <c r="N538" s="55"/>
      <c r="O538" s="56">
        <f t="shared" si="205"/>
        <v>0</v>
      </c>
      <c r="Q538" s="57">
        <f t="shared" si="206"/>
        <v>2843.5</v>
      </c>
      <c r="R538" s="73">
        <f t="shared" si="207"/>
        <v>1.5056022408963587</v>
      </c>
      <c r="W538" s="10">
        <v>2221.8976744186043</v>
      </c>
      <c r="X538" s="58">
        <v>2843.5</v>
      </c>
      <c r="Y538" s="1"/>
      <c r="Z538" s="1"/>
      <c r="AA538" s="1"/>
    </row>
    <row r="539" spans="2:27" ht="15" customHeight="1">
      <c r="B539" s="50">
        <v>265106</v>
      </c>
      <c r="C539" s="51"/>
      <c r="D539" s="52" t="s">
        <v>596</v>
      </c>
      <c r="E539" s="53">
        <f t="shared" si="204"/>
        <v>279.5922330097088</v>
      </c>
      <c r="F539" s="54">
        <f t="shared" si="140"/>
        <v>0</v>
      </c>
      <c r="G539" s="55"/>
      <c r="H539" s="55"/>
      <c r="I539" s="55"/>
      <c r="J539" s="55"/>
      <c r="K539" s="55"/>
      <c r="L539" s="55"/>
      <c r="M539" s="55"/>
      <c r="N539" s="55"/>
      <c r="O539" s="56">
        <f t="shared" si="205"/>
        <v>0</v>
      </c>
      <c r="Q539" s="57">
        <f t="shared" si="206"/>
        <v>423.5</v>
      </c>
      <c r="R539" s="73">
        <f t="shared" si="207"/>
        <v>1.5147058823529407</v>
      </c>
      <c r="W539" s="10">
        <v>328.9320388349515</v>
      </c>
      <c r="X539" s="58">
        <v>423.5</v>
      </c>
      <c r="Y539" s="1"/>
      <c r="Z539" s="1"/>
      <c r="AA539" s="1"/>
    </row>
    <row r="540" spans="2:27" ht="15" customHeight="1">
      <c r="B540" s="50">
        <v>265107</v>
      </c>
      <c r="C540" s="51"/>
      <c r="D540" s="52" t="s">
        <v>597</v>
      </c>
      <c r="E540" s="53">
        <f t="shared" si="204"/>
        <v>390.0072</v>
      </c>
      <c r="F540" s="54">
        <f t="shared" si="140"/>
        <v>0</v>
      </c>
      <c r="G540" s="55"/>
      <c r="H540" s="55"/>
      <c r="I540" s="55"/>
      <c r="J540" s="55"/>
      <c r="K540" s="55"/>
      <c r="L540" s="55"/>
      <c r="M540" s="55"/>
      <c r="N540" s="55"/>
      <c r="O540" s="56">
        <f t="shared" si="205"/>
        <v>0</v>
      </c>
      <c r="Q540" s="57">
        <f t="shared" si="206"/>
        <v>580.8</v>
      </c>
      <c r="R540" s="73">
        <f t="shared" si="207"/>
        <v>1.4892032762472076</v>
      </c>
      <c r="W540" s="10">
        <v>458.83200000000005</v>
      </c>
      <c r="X540" s="58">
        <v>580.8</v>
      </c>
      <c r="Y540" s="1"/>
      <c r="Z540" s="1"/>
      <c r="AA540" s="1"/>
    </row>
    <row r="541" spans="2:27" ht="15" customHeight="1">
      <c r="B541" s="50">
        <v>197207</v>
      </c>
      <c r="C541" s="51"/>
      <c r="D541" s="52" t="s">
        <v>598</v>
      </c>
      <c r="E541" s="53">
        <f t="shared" si="204"/>
        <v>451.3532692307692</v>
      </c>
      <c r="F541" s="54">
        <f t="shared" si="140"/>
        <v>0</v>
      </c>
      <c r="G541" s="55"/>
      <c r="H541" s="55"/>
      <c r="I541" s="55"/>
      <c r="J541" s="55"/>
      <c r="K541" s="55"/>
      <c r="L541" s="55"/>
      <c r="M541" s="55"/>
      <c r="N541" s="55"/>
      <c r="O541" s="56">
        <f t="shared" si="205"/>
        <v>0</v>
      </c>
      <c r="Q541" s="57">
        <f t="shared" si="206"/>
        <v>635.25</v>
      </c>
      <c r="R541" s="73">
        <f t="shared" si="207"/>
        <v>1.407434139299892</v>
      </c>
      <c r="W541" s="10">
        <v>531.0038461538461</v>
      </c>
      <c r="X541" s="58">
        <v>635.25</v>
      </c>
      <c r="Y541" s="1"/>
      <c r="Z541" s="1"/>
      <c r="AA541" s="1"/>
    </row>
    <row r="542" spans="2:27" ht="15" customHeight="1">
      <c r="B542" s="50">
        <v>265109</v>
      </c>
      <c r="C542" s="51"/>
      <c r="D542" s="52" t="s">
        <v>599</v>
      </c>
      <c r="E542" s="53">
        <f t="shared" si="204"/>
        <v>486.69648500000005</v>
      </c>
      <c r="F542" s="54">
        <f t="shared" si="140"/>
        <v>0</v>
      </c>
      <c r="G542" s="55"/>
      <c r="H542" s="55"/>
      <c r="I542" s="55"/>
      <c r="J542" s="55"/>
      <c r="K542" s="55"/>
      <c r="L542" s="55"/>
      <c r="M542" s="55"/>
      <c r="N542" s="55"/>
      <c r="O542" s="56">
        <f t="shared" si="205"/>
        <v>0</v>
      </c>
      <c r="Q542" s="57">
        <f t="shared" si="206"/>
        <v>724.79</v>
      </c>
      <c r="R542" s="73">
        <f t="shared" si="207"/>
        <v>1.4892032762472076</v>
      </c>
      <c r="W542" s="10">
        <v>572.5841</v>
      </c>
      <c r="X542" s="58">
        <v>724.79</v>
      </c>
      <c r="Y542" s="1"/>
      <c r="Z542" s="1"/>
      <c r="AA542" s="1"/>
    </row>
    <row r="543" spans="2:27" ht="15" customHeight="1">
      <c r="B543" s="50">
        <v>265110</v>
      </c>
      <c r="C543" s="51"/>
      <c r="D543" s="52" t="s">
        <v>600</v>
      </c>
      <c r="E543" s="53">
        <f t="shared" si="204"/>
        <v>634.4840418604651</v>
      </c>
      <c r="F543" s="54">
        <f t="shared" si="140"/>
        <v>0</v>
      </c>
      <c r="G543" s="55"/>
      <c r="H543" s="55"/>
      <c r="I543" s="55"/>
      <c r="J543" s="55"/>
      <c r="K543" s="55"/>
      <c r="L543" s="55"/>
      <c r="M543" s="55"/>
      <c r="N543" s="55"/>
      <c r="O543" s="56">
        <f t="shared" si="205"/>
        <v>0</v>
      </c>
      <c r="Q543" s="57">
        <f t="shared" si="206"/>
        <v>966.79</v>
      </c>
      <c r="R543" s="73">
        <f t="shared" si="207"/>
        <v>1.5237420269312543</v>
      </c>
      <c r="W543" s="10">
        <v>746.4518139534883</v>
      </c>
      <c r="X543" s="58">
        <v>966.79</v>
      </c>
      <c r="Y543" s="1"/>
      <c r="Z543" s="1"/>
      <c r="AA543" s="1"/>
    </row>
    <row r="544" spans="2:27" ht="15" customHeight="1">
      <c r="B544" s="50">
        <v>265113</v>
      </c>
      <c r="C544" s="51"/>
      <c r="D544" s="52" t="s">
        <v>601</v>
      </c>
      <c r="E544" s="53">
        <f t="shared" si="204"/>
        <v>82.12176923076922</v>
      </c>
      <c r="F544" s="54">
        <f t="shared" si="140"/>
        <v>0</v>
      </c>
      <c r="G544" s="55"/>
      <c r="H544" s="55"/>
      <c r="I544" s="55"/>
      <c r="J544" s="55"/>
      <c r="K544" s="55"/>
      <c r="L544" s="55"/>
      <c r="M544" s="55"/>
      <c r="N544" s="55"/>
      <c r="O544" s="56">
        <f t="shared" si="205"/>
        <v>0</v>
      </c>
      <c r="Q544" s="57">
        <f t="shared" si="206"/>
        <v>108.89999999999999</v>
      </c>
      <c r="R544" s="73">
        <f t="shared" si="207"/>
        <v>1.3260795647738866</v>
      </c>
      <c r="W544" s="10">
        <v>96.61384615384614</v>
      </c>
      <c r="X544" s="58">
        <v>108.9</v>
      </c>
      <c r="Y544" s="1"/>
      <c r="Z544" s="1"/>
      <c r="AA544" s="1"/>
    </row>
    <row r="545" spans="2:27" ht="15" customHeight="1">
      <c r="B545" s="50">
        <v>265111</v>
      </c>
      <c r="C545" s="51"/>
      <c r="D545" s="52" t="s">
        <v>602</v>
      </c>
      <c r="E545" s="53">
        <f t="shared" si="204"/>
        <v>69.063775</v>
      </c>
      <c r="F545" s="54">
        <f t="shared" si="140"/>
        <v>0</v>
      </c>
      <c r="G545" s="55"/>
      <c r="H545" s="55"/>
      <c r="I545" s="55"/>
      <c r="J545" s="55"/>
      <c r="K545" s="55"/>
      <c r="L545" s="55"/>
      <c r="M545" s="55"/>
      <c r="N545" s="55"/>
      <c r="O545" s="56">
        <f t="shared" si="205"/>
        <v>0</v>
      </c>
      <c r="Q545" s="57">
        <f t="shared" si="206"/>
        <v>102.85</v>
      </c>
      <c r="R545" s="73">
        <f t="shared" si="207"/>
        <v>1.4892032762472076</v>
      </c>
      <c r="W545" s="10">
        <v>81.25150000000001</v>
      </c>
      <c r="X545" s="58">
        <v>102.85</v>
      </c>
      <c r="Y545" s="1"/>
      <c r="Z545" s="1"/>
      <c r="AA545" s="1"/>
    </row>
    <row r="546" spans="2:27" ht="15" customHeight="1">
      <c r="B546" s="50">
        <v>361002</v>
      </c>
      <c r="C546" s="51"/>
      <c r="D546" s="52" t="s">
        <v>603</v>
      </c>
      <c r="E546" s="53">
        <f t="shared" si="204"/>
        <v>20.49143842307692</v>
      </c>
      <c r="F546" s="54">
        <f t="shared" si="140"/>
        <v>0</v>
      </c>
      <c r="G546" s="55"/>
      <c r="H546" s="55"/>
      <c r="I546" s="55"/>
      <c r="J546" s="55"/>
      <c r="K546" s="55"/>
      <c r="L546" s="55"/>
      <c r="M546" s="55"/>
      <c r="N546" s="55"/>
      <c r="O546" s="56">
        <f t="shared" si="205"/>
        <v>0</v>
      </c>
      <c r="Q546" s="57">
        <f t="shared" si="206"/>
        <v>28.84035</v>
      </c>
      <c r="R546" s="73">
        <f t="shared" si="207"/>
        <v>1.407434139299892</v>
      </c>
      <c r="W546" s="10">
        <v>24.107574615384614</v>
      </c>
      <c r="X546" s="58">
        <v>28.84035</v>
      </c>
      <c r="Y546" s="1"/>
      <c r="Z546" s="1"/>
      <c r="AA546" s="1"/>
    </row>
    <row r="547" spans="2:27" ht="15" customHeight="1">
      <c r="B547" s="69"/>
      <c r="C547" s="70"/>
      <c r="D547" s="44" t="s">
        <v>604</v>
      </c>
      <c r="E547" s="71"/>
      <c r="F547" s="54">
        <f t="shared" si="140"/>
        <v>0</v>
      </c>
      <c r="G547" s="63"/>
      <c r="H547" s="64"/>
      <c r="I547" s="64"/>
      <c r="J547" s="64"/>
      <c r="K547" s="64"/>
      <c r="L547" s="64"/>
      <c r="M547" s="64"/>
      <c r="N547" s="64"/>
      <c r="O547" s="72"/>
      <c r="Q547" s="49"/>
      <c r="R547" s="71"/>
      <c r="W547" s="10">
        <v>1.21</v>
      </c>
      <c r="X547" s="58">
        <v>1.21</v>
      </c>
      <c r="Y547" s="1"/>
      <c r="Z547" s="1"/>
      <c r="AA547" s="1"/>
    </row>
    <row r="548" spans="2:27" ht="15" customHeight="1">
      <c r="B548" s="50">
        <v>265256</v>
      </c>
      <c r="C548" s="51"/>
      <c r="D548" s="52" t="s">
        <v>605</v>
      </c>
      <c r="E548" s="53">
        <f aca="true" t="shared" si="208" ref="E548:E563">(W548-W548*$E$5)</f>
        <v>2652.09488372093</v>
      </c>
      <c r="F548" s="54">
        <f t="shared" si="140"/>
        <v>0</v>
      </c>
      <c r="G548" s="55"/>
      <c r="H548" s="55"/>
      <c r="I548" s="55"/>
      <c r="J548" s="55"/>
      <c r="K548" s="55"/>
      <c r="L548" s="55"/>
      <c r="M548" s="55"/>
      <c r="N548" s="55"/>
      <c r="O548" s="56">
        <f aca="true" t="shared" si="209" ref="O548:O563">E548*F548</f>
        <v>0</v>
      </c>
      <c r="Q548" s="57">
        <f aca="true" t="shared" si="210" ref="Q548:Q563">X548</f>
        <v>3993</v>
      </c>
      <c r="R548" s="73">
        <f aca="true" t="shared" si="211" ref="R548:R563">Q548/E548</f>
        <v>1.5056022408963587</v>
      </c>
      <c r="W548" s="10">
        <v>3120.111627906976</v>
      </c>
      <c r="X548" s="58">
        <v>3993</v>
      </c>
      <c r="Y548" s="1"/>
      <c r="Z548" s="1"/>
      <c r="AA548" s="1"/>
    </row>
    <row r="549" spans="2:27" ht="15" customHeight="1">
      <c r="B549" s="50">
        <v>265257</v>
      </c>
      <c r="C549" s="51"/>
      <c r="D549" s="52" t="s">
        <v>606</v>
      </c>
      <c r="E549" s="53">
        <f t="shared" si="208"/>
        <v>2772.64465116279</v>
      </c>
      <c r="F549" s="54">
        <f t="shared" si="140"/>
        <v>0</v>
      </c>
      <c r="G549" s="55"/>
      <c r="H549" s="55"/>
      <c r="I549" s="55"/>
      <c r="J549" s="55"/>
      <c r="K549" s="55"/>
      <c r="L549" s="55"/>
      <c r="M549" s="55"/>
      <c r="N549" s="55"/>
      <c r="O549" s="56">
        <f t="shared" si="209"/>
        <v>0</v>
      </c>
      <c r="Q549" s="57">
        <f t="shared" si="210"/>
        <v>4174.5</v>
      </c>
      <c r="R549" s="73">
        <f t="shared" si="211"/>
        <v>1.505602240896359</v>
      </c>
      <c r="W549" s="10">
        <v>3261.9348837209295</v>
      </c>
      <c r="X549" s="58">
        <v>4174.5</v>
      </c>
      <c r="Y549" s="1"/>
      <c r="Z549" s="1"/>
      <c r="AA549" s="1"/>
    </row>
    <row r="550" spans="2:27" ht="15" customHeight="1">
      <c r="B550" s="50">
        <v>265258</v>
      </c>
      <c r="C550" s="51"/>
      <c r="D550" s="52" t="s">
        <v>607</v>
      </c>
      <c r="E550" s="53">
        <f t="shared" si="208"/>
        <v>2933.377674418604</v>
      </c>
      <c r="F550" s="54">
        <f t="shared" si="140"/>
        <v>0</v>
      </c>
      <c r="G550" s="55"/>
      <c r="H550" s="55"/>
      <c r="I550" s="55"/>
      <c r="J550" s="55"/>
      <c r="K550" s="55"/>
      <c r="L550" s="55"/>
      <c r="M550" s="55"/>
      <c r="N550" s="55"/>
      <c r="O550" s="56">
        <f t="shared" si="209"/>
        <v>0</v>
      </c>
      <c r="Q550" s="57">
        <f t="shared" si="210"/>
        <v>4416.5</v>
      </c>
      <c r="R550" s="73">
        <f t="shared" si="211"/>
        <v>1.505602240896359</v>
      </c>
      <c r="W550" s="10">
        <v>3451.032558139534</v>
      </c>
      <c r="X550" s="58">
        <v>4416.5</v>
      </c>
      <c r="Y550" s="1"/>
      <c r="Z550" s="1"/>
      <c r="AA550" s="1"/>
    </row>
    <row r="551" spans="2:27" ht="15" customHeight="1">
      <c r="B551" s="50">
        <v>265259</v>
      </c>
      <c r="C551" s="51"/>
      <c r="D551" s="52" t="s">
        <v>608</v>
      </c>
      <c r="E551" s="53">
        <f t="shared" si="208"/>
        <v>4956.3414999999995</v>
      </c>
      <c r="F551" s="54">
        <f t="shared" si="140"/>
        <v>0</v>
      </c>
      <c r="G551" s="60"/>
      <c r="H551" s="60"/>
      <c r="I551" s="60"/>
      <c r="J551" s="60"/>
      <c r="K551" s="60"/>
      <c r="L551" s="60"/>
      <c r="M551" s="60"/>
      <c r="N551" s="60"/>
      <c r="O551" s="56">
        <f t="shared" si="209"/>
        <v>0</v>
      </c>
      <c r="Q551" s="57">
        <f t="shared" si="210"/>
        <v>7381</v>
      </c>
      <c r="R551" s="73">
        <f t="shared" si="211"/>
        <v>1.4892032762472078</v>
      </c>
      <c r="W551" s="10">
        <v>5830.99</v>
      </c>
      <c r="X551" s="58">
        <v>7381</v>
      </c>
      <c r="Y551" s="1"/>
      <c r="Z551" s="1"/>
      <c r="AA551" s="1"/>
    </row>
    <row r="552" spans="2:27" ht="15" customHeight="1">
      <c r="B552" s="50">
        <v>265261</v>
      </c>
      <c r="C552" s="51"/>
      <c r="D552" s="52" t="s">
        <v>609</v>
      </c>
      <c r="E552" s="53">
        <f t="shared" si="208"/>
        <v>5850.108</v>
      </c>
      <c r="F552" s="54">
        <f t="shared" si="140"/>
        <v>0</v>
      </c>
      <c r="G552" s="55"/>
      <c r="H552" s="55"/>
      <c r="I552" s="55"/>
      <c r="J552" s="55"/>
      <c r="K552" s="55"/>
      <c r="L552" s="55"/>
      <c r="M552" s="55"/>
      <c r="N552" s="55"/>
      <c r="O552" s="56">
        <f t="shared" si="209"/>
        <v>0</v>
      </c>
      <c r="Q552" s="57">
        <f t="shared" si="210"/>
        <v>8712</v>
      </c>
      <c r="R552" s="73">
        <f t="shared" si="211"/>
        <v>1.4892032762472076</v>
      </c>
      <c r="W552" s="10">
        <v>6882.48</v>
      </c>
      <c r="X552" s="58">
        <v>8712</v>
      </c>
      <c r="Y552" s="1"/>
      <c r="Z552" s="1"/>
      <c r="AA552" s="1"/>
    </row>
    <row r="553" spans="2:27" ht="15" customHeight="1">
      <c r="B553" s="50">
        <v>265262</v>
      </c>
      <c r="C553" s="51"/>
      <c r="D553" s="52" t="s">
        <v>610</v>
      </c>
      <c r="E553" s="53">
        <f t="shared" si="208"/>
        <v>6378.242749999999</v>
      </c>
      <c r="F553" s="54">
        <f>+G553+K553</f>
        <v>0</v>
      </c>
      <c r="G553" s="164"/>
      <c r="H553" s="164"/>
      <c r="I553" s="164"/>
      <c r="J553" s="164"/>
      <c r="K553" s="75"/>
      <c r="L553" s="75"/>
      <c r="M553" s="75"/>
      <c r="N553" s="75"/>
      <c r="O553" s="56">
        <f t="shared" si="209"/>
        <v>0</v>
      </c>
      <c r="Q553" s="57">
        <f t="shared" si="210"/>
        <v>9498.5</v>
      </c>
      <c r="R553" s="73">
        <f t="shared" si="211"/>
        <v>1.4892032762472078</v>
      </c>
      <c r="W553" s="10">
        <v>7503.815</v>
      </c>
      <c r="X553" s="58">
        <v>9498.5</v>
      </c>
      <c r="Y553" s="1"/>
      <c r="Z553" s="1"/>
      <c r="AA553" s="1"/>
    </row>
    <row r="554" spans="2:27" ht="15" customHeight="1">
      <c r="B554" s="50">
        <v>265263</v>
      </c>
      <c r="C554" s="51"/>
      <c r="D554" s="52" t="s">
        <v>611</v>
      </c>
      <c r="E554" s="53">
        <f t="shared" si="208"/>
        <v>7634.818604651162</v>
      </c>
      <c r="F554" s="54">
        <f aca="true" t="shared" si="212" ref="F554:F618">G554</f>
        <v>0</v>
      </c>
      <c r="G554" s="55"/>
      <c r="H554" s="55"/>
      <c r="I554" s="55"/>
      <c r="J554" s="55"/>
      <c r="K554" s="55"/>
      <c r="L554" s="55"/>
      <c r="M554" s="55"/>
      <c r="N554" s="55"/>
      <c r="O554" s="56">
        <f t="shared" si="209"/>
        <v>0</v>
      </c>
      <c r="Q554" s="57">
        <f t="shared" si="210"/>
        <v>11495</v>
      </c>
      <c r="R554" s="73">
        <f t="shared" si="211"/>
        <v>1.5056022408963587</v>
      </c>
      <c r="W554" s="10">
        <v>8982.13953488372</v>
      </c>
      <c r="X554" s="58">
        <v>11495</v>
      </c>
      <c r="Y554" s="1"/>
      <c r="Z554" s="1"/>
      <c r="AA554" s="1"/>
    </row>
    <row r="555" spans="2:27" ht="15" customHeight="1">
      <c r="B555" s="50">
        <v>265265</v>
      </c>
      <c r="C555" s="51"/>
      <c r="D555" s="52" t="s">
        <v>612</v>
      </c>
      <c r="E555" s="53">
        <f t="shared" si="208"/>
        <v>2893.1944186046508</v>
      </c>
      <c r="F555" s="54">
        <f t="shared" si="212"/>
        <v>0</v>
      </c>
      <c r="G555" s="55"/>
      <c r="H555" s="55"/>
      <c r="I555" s="55"/>
      <c r="J555" s="55"/>
      <c r="K555" s="55"/>
      <c r="L555" s="55"/>
      <c r="M555" s="55"/>
      <c r="N555" s="55"/>
      <c r="O555" s="56">
        <f t="shared" si="209"/>
        <v>0</v>
      </c>
      <c r="Q555" s="57">
        <f t="shared" si="210"/>
        <v>4356</v>
      </c>
      <c r="R555" s="73">
        <f t="shared" si="211"/>
        <v>1.5056022408963587</v>
      </c>
      <c r="W555" s="10">
        <v>3403.7581395348834</v>
      </c>
      <c r="X555" s="58">
        <v>4356</v>
      </c>
      <c r="Y555" s="1"/>
      <c r="Z555" s="1"/>
      <c r="AA555" s="1"/>
    </row>
    <row r="556" spans="2:27" ht="15" customHeight="1">
      <c r="B556" s="50">
        <v>265266</v>
      </c>
      <c r="C556" s="51"/>
      <c r="D556" s="52" t="s">
        <v>613</v>
      </c>
      <c r="E556" s="53">
        <f t="shared" si="208"/>
        <v>4219.241860465116</v>
      </c>
      <c r="F556" s="54">
        <f t="shared" si="212"/>
        <v>0</v>
      </c>
      <c r="G556" s="55"/>
      <c r="H556" s="55"/>
      <c r="I556" s="55"/>
      <c r="J556" s="55"/>
      <c r="K556" s="55"/>
      <c r="L556" s="55"/>
      <c r="M556" s="55"/>
      <c r="N556" s="55"/>
      <c r="O556" s="56">
        <f t="shared" si="209"/>
        <v>0</v>
      </c>
      <c r="Q556" s="57">
        <f t="shared" si="210"/>
        <v>6352.5</v>
      </c>
      <c r="R556" s="73">
        <f t="shared" si="211"/>
        <v>1.5056022408963587</v>
      </c>
      <c r="W556" s="10">
        <v>4963.813953488371</v>
      </c>
      <c r="X556" s="58">
        <v>6352.5</v>
      </c>
      <c r="Y556" s="1"/>
      <c r="Z556" s="1"/>
      <c r="AA556" s="1"/>
    </row>
    <row r="557" spans="2:27" ht="15" customHeight="1">
      <c r="B557" s="50">
        <v>265267</v>
      </c>
      <c r="C557" s="51"/>
      <c r="D557" s="52" t="s">
        <v>614</v>
      </c>
      <c r="E557" s="53">
        <f t="shared" si="208"/>
        <v>7039.8589130434775</v>
      </c>
      <c r="F557" s="54">
        <f t="shared" si="212"/>
        <v>0</v>
      </c>
      <c r="G557" s="55"/>
      <c r="H557" s="55"/>
      <c r="I557" s="55"/>
      <c r="J557" s="55"/>
      <c r="K557" s="55"/>
      <c r="L557" s="55"/>
      <c r="M557" s="55"/>
      <c r="N557" s="55"/>
      <c r="O557" s="56">
        <f t="shared" si="209"/>
        <v>0</v>
      </c>
      <c r="Q557" s="57">
        <f t="shared" si="210"/>
        <v>11011</v>
      </c>
      <c r="R557" s="73">
        <f t="shared" si="211"/>
        <v>1.564093845630738</v>
      </c>
      <c r="W557" s="10">
        <v>8282.186956521738</v>
      </c>
      <c r="X557" s="58">
        <v>11011</v>
      </c>
      <c r="Y557" s="1"/>
      <c r="Z557" s="1"/>
      <c r="AA557" s="1"/>
    </row>
    <row r="558" spans="2:27" ht="15" customHeight="1">
      <c r="B558" s="50">
        <v>265259</v>
      </c>
      <c r="C558" s="51"/>
      <c r="D558" s="52" t="s">
        <v>608</v>
      </c>
      <c r="E558" s="53">
        <f t="shared" si="208"/>
        <v>4956.3414999999995</v>
      </c>
      <c r="F558" s="54">
        <f t="shared" si="212"/>
        <v>0</v>
      </c>
      <c r="G558" s="55"/>
      <c r="H558" s="55"/>
      <c r="I558" s="55"/>
      <c r="J558" s="55"/>
      <c r="K558" s="55"/>
      <c r="L558" s="55"/>
      <c r="M558" s="55"/>
      <c r="N558" s="55"/>
      <c r="O558" s="56">
        <f t="shared" si="209"/>
        <v>0</v>
      </c>
      <c r="Q558" s="57">
        <f t="shared" si="210"/>
        <v>7381</v>
      </c>
      <c r="R558" s="73">
        <f t="shared" si="211"/>
        <v>1.4892032762472078</v>
      </c>
      <c r="W558" s="10">
        <v>5830.99</v>
      </c>
      <c r="X558" s="58">
        <v>7381</v>
      </c>
      <c r="Y558" s="1"/>
      <c r="Z558" s="1"/>
      <c r="AA558" s="1"/>
    </row>
    <row r="559" spans="2:27" ht="15" customHeight="1">
      <c r="B559" s="50">
        <v>406014</v>
      </c>
      <c r="C559" s="51"/>
      <c r="D559" s="52" t="s">
        <v>615</v>
      </c>
      <c r="E559" s="53">
        <f t="shared" si="208"/>
        <v>5286.594713399999</v>
      </c>
      <c r="F559" s="54">
        <f t="shared" si="212"/>
        <v>0</v>
      </c>
      <c r="G559" s="55"/>
      <c r="H559" s="55"/>
      <c r="I559" s="55"/>
      <c r="J559" s="55"/>
      <c r="K559" s="55"/>
      <c r="L559" s="55"/>
      <c r="M559" s="55"/>
      <c r="N559" s="55"/>
      <c r="O559" s="56">
        <f t="shared" si="209"/>
        <v>0</v>
      </c>
      <c r="Q559" s="57">
        <f t="shared" si="210"/>
        <v>5939.99406</v>
      </c>
      <c r="R559" s="73">
        <f t="shared" si="211"/>
        <v>1.1235955056179778</v>
      </c>
      <c r="W559" s="10">
        <v>6219.523192235293</v>
      </c>
      <c r="X559" s="58">
        <v>5939.99406</v>
      </c>
      <c r="Y559" s="1"/>
      <c r="Z559" s="1"/>
      <c r="AA559" s="1"/>
    </row>
    <row r="560" spans="2:27" ht="15" customHeight="1">
      <c r="B560" s="50">
        <v>406015</v>
      </c>
      <c r="C560" s="51"/>
      <c r="D560" s="52" t="s">
        <v>616</v>
      </c>
      <c r="E560" s="53">
        <f t="shared" si="208"/>
        <v>4306.8397085999995</v>
      </c>
      <c r="F560" s="54">
        <f t="shared" si="212"/>
        <v>0</v>
      </c>
      <c r="G560" s="55"/>
      <c r="H560" s="55"/>
      <c r="I560" s="55"/>
      <c r="J560" s="55"/>
      <c r="K560" s="55"/>
      <c r="L560" s="55"/>
      <c r="M560" s="55"/>
      <c r="N560" s="55"/>
      <c r="O560" s="56">
        <f t="shared" si="209"/>
        <v>0</v>
      </c>
      <c r="Q560" s="57">
        <f t="shared" si="210"/>
        <v>4839.14574</v>
      </c>
      <c r="R560" s="73">
        <f t="shared" si="211"/>
        <v>1.1235955056179776</v>
      </c>
      <c r="W560" s="10">
        <v>5066.870245411764</v>
      </c>
      <c r="X560" s="58">
        <v>4839.14574</v>
      </c>
      <c r="Y560" s="1"/>
      <c r="Z560" s="1"/>
      <c r="AA560" s="1"/>
    </row>
    <row r="561" spans="2:27" ht="15" customHeight="1">
      <c r="B561" s="50">
        <v>265112</v>
      </c>
      <c r="C561" s="51"/>
      <c r="D561" s="52" t="s">
        <v>617</v>
      </c>
      <c r="E561" s="53">
        <f t="shared" si="208"/>
        <v>1624.2174850000001</v>
      </c>
      <c r="F561" s="54">
        <f t="shared" si="212"/>
        <v>0</v>
      </c>
      <c r="G561" s="55"/>
      <c r="H561" s="55"/>
      <c r="I561" s="55"/>
      <c r="J561" s="55"/>
      <c r="K561" s="55"/>
      <c r="L561" s="55"/>
      <c r="M561" s="55"/>
      <c r="N561" s="55"/>
      <c r="O561" s="56">
        <f t="shared" si="209"/>
        <v>0</v>
      </c>
      <c r="Q561" s="57">
        <f t="shared" si="210"/>
        <v>2418.79</v>
      </c>
      <c r="R561" s="73">
        <f t="shared" si="211"/>
        <v>1.4892032762472076</v>
      </c>
      <c r="W561" s="10">
        <v>1910.8441</v>
      </c>
      <c r="X561" s="58">
        <v>2418.79</v>
      </c>
      <c r="Y561" s="1"/>
      <c r="Z561" s="1"/>
      <c r="AA561" s="1"/>
    </row>
    <row r="562" spans="2:27" ht="15" customHeight="1">
      <c r="B562" s="50">
        <v>361003</v>
      </c>
      <c r="C562" s="51"/>
      <c r="D562" s="52" t="s">
        <v>618</v>
      </c>
      <c r="E562" s="53">
        <f t="shared" si="208"/>
        <v>46.83757353846154</v>
      </c>
      <c r="F562" s="54">
        <f t="shared" si="212"/>
        <v>0</v>
      </c>
      <c r="G562" s="55"/>
      <c r="H562" s="55"/>
      <c r="I562" s="55"/>
      <c r="J562" s="55"/>
      <c r="K562" s="55"/>
      <c r="L562" s="55"/>
      <c r="M562" s="55"/>
      <c r="N562" s="55"/>
      <c r="O562" s="56">
        <f t="shared" si="209"/>
        <v>0</v>
      </c>
      <c r="Q562" s="57">
        <f t="shared" si="210"/>
        <v>65.9208</v>
      </c>
      <c r="R562" s="73">
        <f t="shared" si="211"/>
        <v>1.4074341392998917</v>
      </c>
      <c r="W562" s="10">
        <v>55.10302769230769</v>
      </c>
      <c r="X562" s="58">
        <v>65.9208</v>
      </c>
      <c r="Y562" s="1"/>
      <c r="Z562" s="1"/>
      <c r="AA562" s="1"/>
    </row>
    <row r="563" spans="2:27" ht="15" customHeight="1">
      <c r="B563" s="50">
        <v>383024</v>
      </c>
      <c r="C563" s="51"/>
      <c r="D563" s="52" t="s">
        <v>619</v>
      </c>
      <c r="E563" s="53">
        <f t="shared" si="208"/>
        <v>550.5601640000001</v>
      </c>
      <c r="F563" s="54">
        <f t="shared" si="212"/>
        <v>0</v>
      </c>
      <c r="G563" s="95"/>
      <c r="H563" s="95"/>
      <c r="I563" s="95"/>
      <c r="J563" s="95"/>
      <c r="K563" s="95"/>
      <c r="L563" s="95"/>
      <c r="M563" s="95"/>
      <c r="N563" s="95"/>
      <c r="O563" s="56">
        <f t="shared" si="209"/>
        <v>0</v>
      </c>
      <c r="Q563" s="57">
        <f t="shared" si="210"/>
        <v>819.896</v>
      </c>
      <c r="R563" s="73">
        <f t="shared" si="211"/>
        <v>1.4892032762472074</v>
      </c>
      <c r="W563" s="10">
        <v>647.7178400000001</v>
      </c>
      <c r="X563" s="58">
        <v>819.896</v>
      </c>
      <c r="Y563" s="1"/>
      <c r="Z563" s="1"/>
      <c r="AA563" s="1"/>
    </row>
    <row r="564" spans="2:27" ht="15.75" customHeight="1">
      <c r="B564" s="112" t="s">
        <v>178</v>
      </c>
      <c r="C564" s="112"/>
      <c r="D564" s="96" t="s">
        <v>620</v>
      </c>
      <c r="E564" s="97" t="s">
        <v>180</v>
      </c>
      <c r="F564" s="54">
        <f t="shared" si="212"/>
        <v>0</v>
      </c>
      <c r="G564" s="98" t="s">
        <v>181</v>
      </c>
      <c r="H564" s="98"/>
      <c r="I564" s="98"/>
      <c r="J564" s="98"/>
      <c r="K564" s="98"/>
      <c r="L564" s="98"/>
      <c r="M564" s="98"/>
      <c r="N564" s="98"/>
      <c r="O564" s="96" t="s">
        <v>182</v>
      </c>
      <c r="Q564" s="99"/>
      <c r="R564" s="99"/>
      <c r="W564" s="10" t="e">
        <f>#N/A</f>
        <v>#N/A</v>
      </c>
      <c r="X564" s="58" t="e">
        <f>#N/A</f>
        <v>#N/A</v>
      </c>
      <c r="Y564" s="1"/>
      <c r="Z564" s="1"/>
      <c r="AA564" s="1"/>
    </row>
    <row r="565" spans="2:27" ht="15" customHeight="1">
      <c r="B565" s="69"/>
      <c r="C565" s="70"/>
      <c r="D565" s="44" t="s">
        <v>621</v>
      </c>
      <c r="E565" s="71"/>
      <c r="F565" s="54">
        <f t="shared" si="212"/>
        <v>0</v>
      </c>
      <c r="G565" s="63"/>
      <c r="H565" s="64"/>
      <c r="I565" s="64"/>
      <c r="J565" s="64"/>
      <c r="K565" s="64"/>
      <c r="L565" s="64"/>
      <c r="M565" s="64"/>
      <c r="N565" s="64"/>
      <c r="O565" s="72"/>
      <c r="Q565" s="49"/>
      <c r="R565" s="71"/>
      <c r="W565" s="10">
        <v>1.21</v>
      </c>
      <c r="X565" s="58">
        <v>1.21</v>
      </c>
      <c r="Y565" s="1"/>
      <c r="Z565" s="1"/>
      <c r="AA565" s="1"/>
    </row>
    <row r="566" spans="2:27" ht="15" customHeight="1">
      <c r="B566" s="50">
        <v>265118</v>
      </c>
      <c r="C566" s="51"/>
      <c r="D566" s="52" t="s">
        <v>622</v>
      </c>
      <c r="E566" s="53">
        <f aca="true" t="shared" si="213" ref="E566:E580">(W566-W566*$E$5)</f>
        <v>81.9866233996886</v>
      </c>
      <c r="F566" s="54">
        <f t="shared" si="212"/>
        <v>0</v>
      </c>
      <c r="G566" s="55"/>
      <c r="H566" s="55"/>
      <c r="I566" s="55"/>
      <c r="J566" s="55"/>
      <c r="K566" s="55"/>
      <c r="L566" s="55"/>
      <c r="M566" s="55"/>
      <c r="N566" s="55"/>
      <c r="O566" s="56">
        <f aca="true" t="shared" si="214" ref="O566:O580">E566*F566</f>
        <v>0</v>
      </c>
      <c r="Q566" s="57">
        <f aca="true" t="shared" si="215" ref="Q566:Q580">X566</f>
        <v>91.99451112511811</v>
      </c>
      <c r="R566" s="73">
        <f aca="true" t="shared" si="216" ref="R566:R580">Q566/E566</f>
        <v>1.1220673240394423</v>
      </c>
      <c r="W566" s="10">
        <v>96.45485105845717</v>
      </c>
      <c r="X566" s="58">
        <v>91.99451112511811</v>
      </c>
      <c r="Y566" s="1"/>
      <c r="Z566" s="1"/>
      <c r="AA566" s="1"/>
    </row>
    <row r="567" spans="2:27" ht="15" customHeight="1">
      <c r="B567" s="50">
        <v>265119</v>
      </c>
      <c r="C567" s="51"/>
      <c r="D567" s="52" t="s">
        <v>623</v>
      </c>
      <c r="E567" s="53">
        <f t="shared" si="213"/>
        <v>161.77811318849942</v>
      </c>
      <c r="F567" s="54">
        <f t="shared" si="212"/>
        <v>0</v>
      </c>
      <c r="G567" s="55"/>
      <c r="H567" s="55"/>
      <c r="I567" s="55"/>
      <c r="J567" s="55"/>
      <c r="K567" s="55"/>
      <c r="L567" s="55"/>
      <c r="M567" s="55"/>
      <c r="N567" s="55"/>
      <c r="O567" s="56">
        <f t="shared" si="214"/>
        <v>0</v>
      </c>
      <c r="Q567" s="57">
        <f t="shared" si="215"/>
        <v>181.52593455356958</v>
      </c>
      <c r="R567" s="73">
        <f t="shared" si="216"/>
        <v>1.1220673240394425</v>
      </c>
      <c r="W567" s="10">
        <v>190.3271919864699</v>
      </c>
      <c r="X567" s="58">
        <v>181.52593455356958</v>
      </c>
      <c r="Y567" s="1"/>
      <c r="Z567" s="1"/>
      <c r="AA567" s="1"/>
    </row>
    <row r="568" spans="2:27" ht="15" customHeight="1">
      <c r="B568" s="50">
        <v>265120</v>
      </c>
      <c r="C568" s="51"/>
      <c r="D568" s="52" t="s">
        <v>624</v>
      </c>
      <c r="E568" s="53">
        <f t="shared" si="213"/>
        <v>241.56960297731024</v>
      </c>
      <c r="F568" s="54">
        <f t="shared" si="212"/>
        <v>0</v>
      </c>
      <c r="G568" s="55"/>
      <c r="H568" s="55"/>
      <c r="I568" s="55"/>
      <c r="J568" s="55"/>
      <c r="K568" s="55"/>
      <c r="L568" s="55"/>
      <c r="M568" s="55"/>
      <c r="N568" s="55"/>
      <c r="O568" s="56">
        <f t="shared" si="214"/>
        <v>0</v>
      </c>
      <c r="Q568" s="57">
        <f t="shared" si="215"/>
        <v>271.057357982021</v>
      </c>
      <c r="R568" s="73">
        <f t="shared" si="216"/>
        <v>1.1220673240394423</v>
      </c>
      <c r="W568" s="10">
        <v>284.19953291448263</v>
      </c>
      <c r="X568" s="58">
        <v>271.057357982021</v>
      </c>
      <c r="Y568" s="1"/>
      <c r="Z568" s="1"/>
      <c r="AA568" s="1"/>
    </row>
    <row r="569" spans="2:27" ht="15" customHeight="1">
      <c r="B569" s="50">
        <v>265121</v>
      </c>
      <c r="C569" s="51"/>
      <c r="D569" s="52" t="s">
        <v>625</v>
      </c>
      <c r="E569" s="53">
        <f t="shared" si="213"/>
        <v>321.3610927661211</v>
      </c>
      <c r="F569" s="54">
        <f t="shared" si="212"/>
        <v>0</v>
      </c>
      <c r="G569" s="55"/>
      <c r="H569" s="55"/>
      <c r="I569" s="55"/>
      <c r="J569" s="55"/>
      <c r="K569" s="55"/>
      <c r="L569" s="55"/>
      <c r="M569" s="55"/>
      <c r="N569" s="55"/>
      <c r="O569" s="56">
        <f t="shared" si="214"/>
        <v>0</v>
      </c>
      <c r="Q569" s="57">
        <f t="shared" si="215"/>
        <v>360.5887814104725</v>
      </c>
      <c r="R569" s="73">
        <f t="shared" si="216"/>
        <v>1.1220673240394423</v>
      </c>
      <c r="W569" s="10">
        <v>378.0718738424954</v>
      </c>
      <c r="X569" s="58">
        <v>360.5887814104725</v>
      </c>
      <c r="Y569" s="1"/>
      <c r="Z569" s="1"/>
      <c r="AA569" s="1"/>
    </row>
    <row r="570" spans="2:27" ht="15" customHeight="1">
      <c r="B570" s="50">
        <v>265122</v>
      </c>
      <c r="C570" s="51"/>
      <c r="D570" s="52" t="s">
        <v>626</v>
      </c>
      <c r="E570" s="53">
        <f t="shared" si="213"/>
        <v>401.1525825549319</v>
      </c>
      <c r="F570" s="54">
        <f t="shared" si="212"/>
        <v>0</v>
      </c>
      <c r="G570" s="55"/>
      <c r="H570" s="55"/>
      <c r="I570" s="55"/>
      <c r="J570" s="55"/>
      <c r="K570" s="55"/>
      <c r="L570" s="55"/>
      <c r="M570" s="55"/>
      <c r="N570" s="55"/>
      <c r="O570" s="56">
        <f t="shared" si="214"/>
        <v>0</v>
      </c>
      <c r="Q570" s="57">
        <f t="shared" si="215"/>
        <v>450.12020483892394</v>
      </c>
      <c r="R570" s="73">
        <f t="shared" si="216"/>
        <v>1.1220673240394425</v>
      </c>
      <c r="W570" s="10">
        <v>471.9442147705081</v>
      </c>
      <c r="X570" s="58">
        <v>450.12020483892394</v>
      </c>
      <c r="Y570" s="1"/>
      <c r="Z570" s="1"/>
      <c r="AA570" s="1"/>
    </row>
    <row r="571" spans="2:27" ht="15" customHeight="1">
      <c r="B571" s="50">
        <v>265123</v>
      </c>
      <c r="C571" s="51"/>
      <c r="D571" s="52" t="s">
        <v>627</v>
      </c>
      <c r="E571" s="53">
        <f t="shared" si="213"/>
        <v>480.9440723437427</v>
      </c>
      <c r="F571" s="54">
        <f t="shared" si="212"/>
        <v>0</v>
      </c>
      <c r="G571" s="55"/>
      <c r="H571" s="55"/>
      <c r="I571" s="55"/>
      <c r="J571" s="55"/>
      <c r="K571" s="55"/>
      <c r="L571" s="55"/>
      <c r="M571" s="55"/>
      <c r="N571" s="55"/>
      <c r="O571" s="56">
        <f t="shared" si="214"/>
        <v>0</v>
      </c>
      <c r="Q571" s="57">
        <f t="shared" si="215"/>
        <v>539.6516282673754</v>
      </c>
      <c r="R571" s="73">
        <f t="shared" si="216"/>
        <v>1.1220673240394425</v>
      </c>
      <c r="W571" s="10">
        <v>565.8165556985208</v>
      </c>
      <c r="X571" s="58">
        <v>539.6516282673754</v>
      </c>
      <c r="Y571" s="1"/>
      <c r="Z571" s="1"/>
      <c r="AA571" s="1"/>
    </row>
    <row r="572" spans="2:27" ht="15" customHeight="1">
      <c r="B572" s="50">
        <v>265124</v>
      </c>
      <c r="C572" s="51"/>
      <c r="D572" s="52" t="s">
        <v>628</v>
      </c>
      <c r="E572" s="53">
        <f t="shared" si="213"/>
        <v>560.7355621325535</v>
      </c>
      <c r="F572" s="54">
        <f t="shared" si="212"/>
        <v>0</v>
      </c>
      <c r="G572" s="55"/>
      <c r="H572" s="55"/>
      <c r="I572" s="55"/>
      <c r="J572" s="55"/>
      <c r="K572" s="55"/>
      <c r="L572" s="55"/>
      <c r="M572" s="55"/>
      <c r="N572" s="55"/>
      <c r="O572" s="56">
        <f t="shared" si="214"/>
        <v>0</v>
      </c>
      <c r="Q572" s="57">
        <f t="shared" si="215"/>
        <v>629.1830516958269</v>
      </c>
      <c r="R572" s="73">
        <f t="shared" si="216"/>
        <v>1.1220673240394425</v>
      </c>
      <c r="W572" s="10">
        <v>659.6888966265335</v>
      </c>
      <c r="X572" s="58">
        <v>629.1830516958269</v>
      </c>
      <c r="Y572" s="1"/>
      <c r="Z572" s="1"/>
      <c r="AA572" s="1"/>
    </row>
    <row r="573" spans="2:27" ht="15" customHeight="1">
      <c r="B573" s="50">
        <v>265125</v>
      </c>
      <c r="C573" s="51"/>
      <c r="D573" s="52" t="s">
        <v>629</v>
      </c>
      <c r="E573" s="53">
        <f t="shared" si="213"/>
        <v>640.5270519213643</v>
      </c>
      <c r="F573" s="54">
        <f t="shared" si="212"/>
        <v>0</v>
      </c>
      <c r="G573" s="55"/>
      <c r="H573" s="55"/>
      <c r="I573" s="55"/>
      <c r="J573" s="55"/>
      <c r="K573" s="55"/>
      <c r="L573" s="55"/>
      <c r="M573" s="55"/>
      <c r="N573" s="55"/>
      <c r="O573" s="56">
        <f t="shared" si="214"/>
        <v>0</v>
      </c>
      <c r="Q573" s="57">
        <f t="shared" si="215"/>
        <v>718.7144751242784</v>
      </c>
      <c r="R573" s="73">
        <f t="shared" si="216"/>
        <v>1.1220673240394425</v>
      </c>
      <c r="W573" s="10">
        <v>753.5612375545463</v>
      </c>
      <c r="X573" s="58">
        <v>718.7144751242784</v>
      </c>
      <c r="Y573" s="1"/>
      <c r="Z573" s="1"/>
      <c r="AA573" s="1"/>
    </row>
    <row r="574" spans="2:27" ht="15" customHeight="1">
      <c r="B574" s="50">
        <v>265126</v>
      </c>
      <c r="C574" s="51"/>
      <c r="D574" s="52" t="s">
        <v>630</v>
      </c>
      <c r="E574" s="53">
        <f t="shared" si="213"/>
        <v>720.318541710175</v>
      </c>
      <c r="F574" s="54">
        <f t="shared" si="212"/>
        <v>0</v>
      </c>
      <c r="G574" s="55"/>
      <c r="H574" s="55"/>
      <c r="I574" s="55"/>
      <c r="J574" s="55"/>
      <c r="K574" s="55"/>
      <c r="L574" s="55"/>
      <c r="M574" s="55"/>
      <c r="N574" s="55"/>
      <c r="O574" s="56">
        <f t="shared" si="214"/>
        <v>0</v>
      </c>
      <c r="Q574" s="57">
        <f t="shared" si="215"/>
        <v>808.2458985527297</v>
      </c>
      <c r="R574" s="73">
        <f t="shared" si="216"/>
        <v>1.1220673240394425</v>
      </c>
      <c r="W574" s="10">
        <v>847.4335784825589</v>
      </c>
      <c r="X574" s="58">
        <v>808.2458985527297</v>
      </c>
      <c r="Y574" s="1"/>
      <c r="Z574" s="1"/>
      <c r="AA574" s="1"/>
    </row>
    <row r="575" spans="2:27" ht="15" customHeight="1">
      <c r="B575" s="50">
        <v>265127</v>
      </c>
      <c r="C575" s="51"/>
      <c r="D575" s="52" t="s">
        <v>631</v>
      </c>
      <c r="E575" s="53">
        <f t="shared" si="213"/>
        <v>800.1100314989859</v>
      </c>
      <c r="F575" s="54">
        <f t="shared" si="212"/>
        <v>0</v>
      </c>
      <c r="G575" s="55"/>
      <c r="H575" s="55"/>
      <c r="I575" s="55"/>
      <c r="J575" s="55"/>
      <c r="K575" s="55"/>
      <c r="L575" s="55"/>
      <c r="M575" s="55"/>
      <c r="N575" s="55"/>
      <c r="O575" s="56">
        <f t="shared" si="214"/>
        <v>0</v>
      </c>
      <c r="Q575" s="57">
        <f t="shared" si="215"/>
        <v>897.7773219811811</v>
      </c>
      <c r="R575" s="73">
        <f t="shared" si="216"/>
        <v>1.1220673240394423</v>
      </c>
      <c r="W575" s="10">
        <v>941.3059194105716</v>
      </c>
      <c r="X575" s="58">
        <v>897.7773219811811</v>
      </c>
      <c r="Y575" s="1"/>
      <c r="Z575" s="1"/>
      <c r="AA575" s="1"/>
    </row>
    <row r="576" spans="2:27" ht="15" customHeight="1">
      <c r="B576" s="50">
        <v>265129</v>
      </c>
      <c r="C576" s="51"/>
      <c r="D576" s="52" t="s">
        <v>632</v>
      </c>
      <c r="E576" s="53">
        <f t="shared" si="213"/>
        <v>1801.5949840860867</v>
      </c>
      <c r="F576" s="54">
        <f t="shared" si="212"/>
        <v>0</v>
      </c>
      <c r="G576" s="55"/>
      <c r="H576" s="55"/>
      <c r="I576" s="55"/>
      <c r="J576" s="55"/>
      <c r="K576" s="55"/>
      <c r="L576" s="55"/>
      <c r="M576" s="55"/>
      <c r="N576" s="55"/>
      <c r="O576" s="56">
        <f t="shared" si="214"/>
        <v>0</v>
      </c>
      <c r="Q576" s="57">
        <f t="shared" si="215"/>
        <v>2021.5108627963575</v>
      </c>
      <c r="R576" s="73">
        <f t="shared" si="216"/>
        <v>1.1220673240394425</v>
      </c>
      <c r="W576" s="10">
        <v>2119.523510689514</v>
      </c>
      <c r="X576" s="58">
        <v>2021.5108627963575</v>
      </c>
      <c r="Y576" s="1"/>
      <c r="Z576" s="1"/>
      <c r="AA576" s="1"/>
    </row>
    <row r="577" spans="2:27" ht="15" customHeight="1">
      <c r="B577" s="50">
        <v>265130</v>
      </c>
      <c r="C577" s="51"/>
      <c r="D577" s="52" t="s">
        <v>633</v>
      </c>
      <c r="E577" s="53">
        <f t="shared" si="213"/>
        <v>2251.3750379911667</v>
      </c>
      <c r="F577" s="54">
        <f t="shared" si="212"/>
        <v>0</v>
      </c>
      <c r="G577" s="55"/>
      <c r="H577" s="55"/>
      <c r="I577" s="55"/>
      <c r="J577" s="55"/>
      <c r="K577" s="55"/>
      <c r="L577" s="55"/>
      <c r="M577" s="55"/>
      <c r="N577" s="55"/>
      <c r="O577" s="56">
        <f t="shared" si="214"/>
        <v>0</v>
      </c>
      <c r="Q577" s="57">
        <f t="shared" si="215"/>
        <v>2526.194364287947</v>
      </c>
      <c r="R577" s="73">
        <f t="shared" si="216"/>
        <v>1.1220673240394425</v>
      </c>
      <c r="W577" s="10">
        <v>2648.6765152837256</v>
      </c>
      <c r="X577" s="58">
        <v>2526.194364287947</v>
      </c>
      <c r="Y577" s="1"/>
      <c r="Z577" s="1"/>
      <c r="AA577" s="1"/>
    </row>
    <row r="578" spans="2:27" ht="15" customHeight="1">
      <c r="B578" s="50">
        <v>265131</v>
      </c>
      <c r="C578" s="51"/>
      <c r="D578" s="52" t="s">
        <v>634</v>
      </c>
      <c r="E578" s="53">
        <f t="shared" si="213"/>
        <v>2701.155091896247</v>
      </c>
      <c r="F578" s="54">
        <f t="shared" si="212"/>
        <v>0</v>
      </c>
      <c r="G578" s="55"/>
      <c r="H578" s="55"/>
      <c r="I578" s="55"/>
      <c r="J578" s="55"/>
      <c r="K578" s="55"/>
      <c r="L578" s="55"/>
      <c r="M578" s="55"/>
      <c r="N578" s="55"/>
      <c r="O578" s="56">
        <f t="shared" si="214"/>
        <v>0</v>
      </c>
      <c r="Q578" s="57">
        <f t="shared" si="215"/>
        <v>3030.8778657795365</v>
      </c>
      <c r="R578" s="73">
        <f t="shared" si="216"/>
        <v>1.1220673240394425</v>
      </c>
      <c r="W578" s="10">
        <v>3177.829519877938</v>
      </c>
      <c r="X578" s="58">
        <v>3030.8778657795365</v>
      </c>
      <c r="Y578" s="1"/>
      <c r="Z578" s="1"/>
      <c r="AA578" s="1"/>
    </row>
    <row r="579" spans="2:27" ht="15" customHeight="1">
      <c r="B579" s="50">
        <v>265132</v>
      </c>
      <c r="C579" s="51"/>
      <c r="D579" s="52" t="s">
        <v>635</v>
      </c>
      <c r="E579" s="53">
        <f t="shared" si="213"/>
        <v>3150.935145801327</v>
      </c>
      <c r="F579" s="54">
        <f t="shared" si="212"/>
        <v>0</v>
      </c>
      <c r="G579" s="55"/>
      <c r="H579" s="55"/>
      <c r="I579" s="55"/>
      <c r="J579" s="55"/>
      <c r="K579" s="55"/>
      <c r="L579" s="55"/>
      <c r="M579" s="55"/>
      <c r="N579" s="55"/>
      <c r="O579" s="56">
        <f t="shared" si="214"/>
        <v>0</v>
      </c>
      <c r="Q579" s="57">
        <f t="shared" si="215"/>
        <v>3535.561367271125</v>
      </c>
      <c r="R579" s="73">
        <f t="shared" si="216"/>
        <v>1.1220673240394423</v>
      </c>
      <c r="W579" s="10">
        <v>3706.982524472149</v>
      </c>
      <c r="X579" s="58">
        <v>3535.561367271125</v>
      </c>
      <c r="Y579" s="1"/>
      <c r="Z579" s="1"/>
      <c r="AA579" s="1"/>
    </row>
    <row r="580" spans="2:27" ht="15" customHeight="1">
      <c r="B580" s="50">
        <v>265133</v>
      </c>
      <c r="C580" s="51"/>
      <c r="D580" s="52" t="s">
        <v>636</v>
      </c>
      <c r="E580" s="53">
        <f t="shared" si="213"/>
        <v>3600.7151997064075</v>
      </c>
      <c r="F580" s="54">
        <f t="shared" si="212"/>
        <v>0</v>
      </c>
      <c r="G580" s="55"/>
      <c r="H580" s="55"/>
      <c r="I580" s="55"/>
      <c r="J580" s="55"/>
      <c r="K580" s="55"/>
      <c r="L580" s="55"/>
      <c r="M580" s="55"/>
      <c r="N580" s="55"/>
      <c r="O580" s="56">
        <f t="shared" si="214"/>
        <v>0</v>
      </c>
      <c r="Q580" s="57">
        <f t="shared" si="215"/>
        <v>4040.2448687627148</v>
      </c>
      <c r="R580" s="73">
        <f t="shared" si="216"/>
        <v>1.1220673240394423</v>
      </c>
      <c r="W580" s="10">
        <v>4236.135529066361</v>
      </c>
      <c r="X580" s="58">
        <v>4040.2448687627148</v>
      </c>
      <c r="Y580" s="1"/>
      <c r="Z580" s="1"/>
      <c r="AA580" s="1"/>
    </row>
    <row r="581" spans="2:27" ht="15" customHeight="1">
      <c r="B581" s="69"/>
      <c r="C581" s="70"/>
      <c r="D581" s="44" t="s">
        <v>637</v>
      </c>
      <c r="E581" s="71"/>
      <c r="F581" s="54">
        <f t="shared" si="212"/>
        <v>0</v>
      </c>
      <c r="G581" s="63"/>
      <c r="H581" s="64"/>
      <c r="I581" s="64"/>
      <c r="J581" s="64"/>
      <c r="K581" s="64"/>
      <c r="L581" s="64"/>
      <c r="M581" s="64"/>
      <c r="N581" s="64"/>
      <c r="O581" s="72"/>
      <c r="Q581" s="49"/>
      <c r="R581" s="71"/>
      <c r="W581" s="10">
        <v>1.21</v>
      </c>
      <c r="X581" s="58">
        <v>1.21</v>
      </c>
      <c r="Y581" s="1"/>
      <c r="Z581" s="1"/>
      <c r="AA581" s="1"/>
    </row>
    <row r="582" spans="2:27" ht="15" customHeight="1">
      <c r="B582" s="50">
        <v>265114</v>
      </c>
      <c r="C582" s="51"/>
      <c r="D582" s="52" t="s">
        <v>638</v>
      </c>
      <c r="E582" s="53">
        <f aca="true" t="shared" si="217" ref="E582:E585">(W582-W582*$E$5)</f>
        <v>62.73371627906976</v>
      </c>
      <c r="F582" s="54">
        <f t="shared" si="212"/>
        <v>0</v>
      </c>
      <c r="G582" s="55"/>
      <c r="H582" s="55"/>
      <c r="I582" s="55"/>
      <c r="J582" s="55"/>
      <c r="K582" s="55"/>
      <c r="L582" s="55"/>
      <c r="M582" s="55"/>
      <c r="N582" s="55"/>
      <c r="O582" s="56">
        <f aca="true" t="shared" si="218" ref="O582:O585">E582*F582</f>
        <v>0</v>
      </c>
      <c r="Q582" s="57">
        <f aca="true" t="shared" si="219" ref="Q582:Q585">X582</f>
        <v>95.59</v>
      </c>
      <c r="R582" s="73">
        <f aca="true" t="shared" si="220" ref="R582:R585">Q582/E582</f>
        <v>1.5237420269312547</v>
      </c>
      <c r="W582" s="10">
        <v>73.80437209302325</v>
      </c>
      <c r="X582" s="58">
        <v>95.59</v>
      </c>
      <c r="Y582" s="1"/>
      <c r="Z582" s="1"/>
      <c r="AA582" s="1"/>
    </row>
    <row r="583" spans="2:27" ht="15" customHeight="1">
      <c r="B583" s="50">
        <v>265115</v>
      </c>
      <c r="C583" s="51"/>
      <c r="D583" s="52" t="s">
        <v>639</v>
      </c>
      <c r="E583" s="53">
        <f t="shared" si="217"/>
        <v>103.23269767441859</v>
      </c>
      <c r="F583" s="54">
        <f t="shared" si="212"/>
        <v>0</v>
      </c>
      <c r="G583" s="55"/>
      <c r="H583" s="55"/>
      <c r="I583" s="55"/>
      <c r="J583" s="55"/>
      <c r="K583" s="55"/>
      <c r="L583" s="55"/>
      <c r="M583" s="55"/>
      <c r="N583" s="55"/>
      <c r="O583" s="56">
        <f t="shared" si="218"/>
        <v>0</v>
      </c>
      <c r="Q583" s="57">
        <f t="shared" si="219"/>
        <v>157.29999999999998</v>
      </c>
      <c r="R583" s="73">
        <f t="shared" si="220"/>
        <v>1.5237420269312545</v>
      </c>
      <c r="W583" s="10">
        <v>121.45023255813952</v>
      </c>
      <c r="X583" s="58">
        <v>157.29999999999998</v>
      </c>
      <c r="Y583" s="1"/>
      <c r="Z583" s="1"/>
      <c r="AA583" s="1"/>
    </row>
    <row r="584" spans="2:27" ht="15" customHeight="1">
      <c r="B584" s="50">
        <v>265116</v>
      </c>
      <c r="C584" s="51"/>
      <c r="D584" s="52" t="s">
        <v>640</v>
      </c>
      <c r="E584" s="53">
        <f t="shared" si="217"/>
        <v>62.73371627906976</v>
      </c>
      <c r="F584" s="54">
        <f t="shared" si="212"/>
        <v>0</v>
      </c>
      <c r="G584" s="95"/>
      <c r="H584" s="95"/>
      <c r="I584" s="95"/>
      <c r="J584" s="95"/>
      <c r="K584" s="95"/>
      <c r="L584" s="95"/>
      <c r="M584" s="95"/>
      <c r="N584" s="95"/>
      <c r="O584" s="56">
        <f t="shared" si="218"/>
        <v>0</v>
      </c>
      <c r="Q584" s="57">
        <f t="shared" si="219"/>
        <v>95.59</v>
      </c>
      <c r="R584" s="73">
        <f t="shared" si="220"/>
        <v>1.5237420269312547</v>
      </c>
      <c r="W584" s="10">
        <v>73.80437209302325</v>
      </c>
      <c r="X584" s="58">
        <v>95.59</v>
      </c>
      <c r="Y584" s="1"/>
      <c r="Z584" s="1"/>
      <c r="AA584" s="1"/>
    </row>
    <row r="585" spans="2:27" ht="15" customHeight="1">
      <c r="B585" s="51">
        <v>265197</v>
      </c>
      <c r="C585" s="51"/>
      <c r="D585" s="52" t="s">
        <v>641</v>
      </c>
      <c r="E585" s="53">
        <f t="shared" si="217"/>
        <v>62.73371627906976</v>
      </c>
      <c r="F585" s="54">
        <f t="shared" si="212"/>
        <v>0</v>
      </c>
      <c r="G585" s="95"/>
      <c r="H585" s="95"/>
      <c r="I585" s="95"/>
      <c r="J585" s="95"/>
      <c r="K585" s="95"/>
      <c r="L585" s="95"/>
      <c r="M585" s="95"/>
      <c r="N585" s="95"/>
      <c r="O585" s="56">
        <f t="shared" si="218"/>
        <v>0</v>
      </c>
      <c r="Q585" s="57">
        <f t="shared" si="219"/>
        <v>95.59</v>
      </c>
      <c r="R585" s="73">
        <f t="shared" si="220"/>
        <v>1.5237420269312547</v>
      </c>
      <c r="W585" s="10">
        <v>73.80437209302325</v>
      </c>
      <c r="X585" s="58">
        <v>95.59</v>
      </c>
      <c r="Y585" s="1"/>
      <c r="Z585" s="1"/>
      <c r="AA585" s="1"/>
    </row>
    <row r="586" spans="2:27" ht="15.75" customHeight="1">
      <c r="B586" s="112" t="s">
        <v>178</v>
      </c>
      <c r="C586" s="112"/>
      <c r="D586" s="96" t="s">
        <v>642</v>
      </c>
      <c r="E586" s="97" t="s">
        <v>180</v>
      </c>
      <c r="F586" s="54">
        <f t="shared" si="212"/>
        <v>0</v>
      </c>
      <c r="G586" s="98" t="s">
        <v>181</v>
      </c>
      <c r="H586" s="98"/>
      <c r="I586" s="98"/>
      <c r="J586" s="98"/>
      <c r="K586" s="98"/>
      <c r="L586" s="98"/>
      <c r="M586" s="98"/>
      <c r="N586" s="98"/>
      <c r="O586" s="96" t="s">
        <v>182</v>
      </c>
      <c r="Q586" s="99"/>
      <c r="R586" s="99"/>
      <c r="W586" s="10" t="e">
        <f>#N/A</f>
        <v>#N/A</v>
      </c>
      <c r="X586" s="58" t="e">
        <f>#N/A</f>
        <v>#N/A</v>
      </c>
      <c r="Y586" s="1"/>
      <c r="Z586" s="1"/>
      <c r="AA586" s="1"/>
    </row>
    <row r="587" spans="2:27" ht="15" customHeight="1">
      <c r="B587" s="69"/>
      <c r="C587" s="70"/>
      <c r="D587" s="44" t="s">
        <v>637</v>
      </c>
      <c r="E587" s="71"/>
      <c r="F587" s="54">
        <f t="shared" si="212"/>
        <v>0</v>
      </c>
      <c r="G587" s="63"/>
      <c r="H587" s="64"/>
      <c r="I587" s="64"/>
      <c r="J587" s="64"/>
      <c r="K587" s="64"/>
      <c r="L587" s="64"/>
      <c r="M587" s="64"/>
      <c r="N587" s="64"/>
      <c r="O587" s="72"/>
      <c r="Q587" s="49"/>
      <c r="R587" s="71"/>
      <c r="W587" s="10">
        <v>1.21</v>
      </c>
      <c r="X587" s="58">
        <v>1.21</v>
      </c>
      <c r="Y587" s="1"/>
      <c r="Z587" s="1"/>
      <c r="AA587" s="1"/>
    </row>
    <row r="588" spans="2:27" ht="15" customHeight="1">
      <c r="B588" s="50">
        <v>265202</v>
      </c>
      <c r="C588" s="51"/>
      <c r="D588" s="52" t="s">
        <v>643</v>
      </c>
      <c r="E588" s="53">
        <f aca="true" t="shared" si="221" ref="E588:E600">(W588-W588*$E$5)</f>
        <v>142.07013333333336</v>
      </c>
      <c r="F588" s="54">
        <f t="shared" si="212"/>
        <v>0</v>
      </c>
      <c r="G588" s="55"/>
      <c r="H588" s="55"/>
      <c r="I588" s="55"/>
      <c r="J588" s="55"/>
      <c r="K588" s="55"/>
      <c r="L588" s="55"/>
      <c r="M588" s="55"/>
      <c r="N588" s="55"/>
      <c r="O588" s="56">
        <f aca="true" t="shared" si="222" ref="O588:O600">E588*F588</f>
        <v>0</v>
      </c>
      <c r="Q588" s="57">
        <f aca="true" t="shared" si="223" ref="Q588:Q600">X588</f>
        <v>223.85</v>
      </c>
      <c r="R588" s="73">
        <f aca="true" t="shared" si="224" ref="R588:R600">Q588/E588</f>
        <v>1.57563025210084</v>
      </c>
      <c r="W588" s="10">
        <v>167.14133333333336</v>
      </c>
      <c r="X588" s="58">
        <v>223.85</v>
      </c>
      <c r="Y588" s="1"/>
      <c r="Z588" s="1"/>
      <c r="AA588" s="1"/>
    </row>
    <row r="589" spans="2:27" ht="15" customHeight="1">
      <c r="B589" s="50">
        <v>265203</v>
      </c>
      <c r="C589" s="51"/>
      <c r="D589" s="52" t="s">
        <v>644</v>
      </c>
      <c r="E589" s="53">
        <f t="shared" si="221"/>
        <v>180.4674666666667</v>
      </c>
      <c r="F589" s="54">
        <f t="shared" si="212"/>
        <v>0</v>
      </c>
      <c r="G589" s="55"/>
      <c r="H589" s="55"/>
      <c r="I589" s="55"/>
      <c r="J589" s="55"/>
      <c r="K589" s="55"/>
      <c r="L589" s="55"/>
      <c r="M589" s="55"/>
      <c r="N589" s="55"/>
      <c r="O589" s="56">
        <f t="shared" si="222"/>
        <v>0</v>
      </c>
      <c r="Q589" s="57">
        <f t="shared" si="223"/>
        <v>284.34999999999997</v>
      </c>
      <c r="R589" s="73">
        <f t="shared" si="224"/>
        <v>1.5756302521008398</v>
      </c>
      <c r="W589" s="10">
        <v>212.3146666666667</v>
      </c>
      <c r="X589" s="58">
        <v>284.34999999999997</v>
      </c>
      <c r="Y589" s="1"/>
      <c r="Z589" s="1"/>
      <c r="AA589" s="1"/>
    </row>
    <row r="590" spans="2:27" ht="15" customHeight="1">
      <c r="B590" s="50">
        <v>265204</v>
      </c>
      <c r="C590" s="51"/>
      <c r="D590" s="52" t="s">
        <v>645</v>
      </c>
      <c r="E590" s="53">
        <f t="shared" si="221"/>
        <v>226.54426666666672</v>
      </c>
      <c r="F590" s="54">
        <f t="shared" si="212"/>
        <v>0</v>
      </c>
      <c r="G590" s="55"/>
      <c r="H590" s="55"/>
      <c r="I590" s="55"/>
      <c r="J590" s="55"/>
      <c r="K590" s="55"/>
      <c r="L590" s="55"/>
      <c r="M590" s="55"/>
      <c r="N590" s="55"/>
      <c r="O590" s="56">
        <f t="shared" si="222"/>
        <v>0</v>
      </c>
      <c r="Q590" s="57">
        <f t="shared" si="223"/>
        <v>356.95</v>
      </c>
      <c r="R590" s="73">
        <f t="shared" si="224"/>
        <v>1.5756302521008398</v>
      </c>
      <c r="W590" s="10">
        <v>266.52266666666674</v>
      </c>
      <c r="X590" s="58">
        <v>356.95</v>
      </c>
      <c r="Y590" s="1"/>
      <c r="Z590" s="1"/>
      <c r="AA590" s="1"/>
    </row>
    <row r="591" spans="2:27" ht="15" customHeight="1">
      <c r="B591" s="50">
        <v>265226</v>
      </c>
      <c r="C591" s="51"/>
      <c r="D591" s="52" t="s">
        <v>646</v>
      </c>
      <c r="E591" s="53">
        <f t="shared" si="221"/>
        <v>228.21520652173913</v>
      </c>
      <c r="F591" s="54">
        <f t="shared" si="212"/>
        <v>0</v>
      </c>
      <c r="G591" s="55"/>
      <c r="H591" s="55"/>
      <c r="I591" s="55"/>
      <c r="J591" s="55"/>
      <c r="K591" s="55"/>
      <c r="L591" s="55"/>
      <c r="M591" s="55"/>
      <c r="N591" s="55"/>
      <c r="O591" s="56">
        <f t="shared" si="222"/>
        <v>0</v>
      </c>
      <c r="Q591" s="57">
        <f t="shared" si="223"/>
        <v>356.95</v>
      </c>
      <c r="R591" s="73">
        <f t="shared" si="224"/>
        <v>1.5640938456307378</v>
      </c>
      <c r="W591" s="10">
        <v>268.48847826086956</v>
      </c>
      <c r="X591" s="58">
        <v>356.95</v>
      </c>
      <c r="Y591" s="1"/>
      <c r="Z591" s="1"/>
      <c r="AA591" s="1"/>
    </row>
    <row r="592" spans="2:27" ht="15" customHeight="1">
      <c r="B592" s="50">
        <v>265205</v>
      </c>
      <c r="C592" s="51"/>
      <c r="D592" s="52" t="s">
        <v>647</v>
      </c>
      <c r="E592" s="53">
        <f t="shared" si="221"/>
        <v>268.78133333333335</v>
      </c>
      <c r="F592" s="54">
        <f t="shared" si="212"/>
        <v>0</v>
      </c>
      <c r="G592" s="55"/>
      <c r="H592" s="55"/>
      <c r="I592" s="55"/>
      <c r="J592" s="55"/>
      <c r="K592" s="55"/>
      <c r="L592" s="55"/>
      <c r="M592" s="55"/>
      <c r="N592" s="55"/>
      <c r="O592" s="56">
        <f t="shared" si="222"/>
        <v>0</v>
      </c>
      <c r="Q592" s="57">
        <f t="shared" si="223"/>
        <v>423.5</v>
      </c>
      <c r="R592" s="73">
        <f t="shared" si="224"/>
        <v>1.5756302521008403</v>
      </c>
      <c r="W592" s="10">
        <v>316.21333333333337</v>
      </c>
      <c r="X592" s="58">
        <v>423.5</v>
      </c>
      <c r="Y592" s="1"/>
      <c r="Z592" s="1"/>
      <c r="AA592" s="1"/>
    </row>
    <row r="593" spans="2:27" ht="15" customHeight="1">
      <c r="B593" s="50">
        <v>265206</v>
      </c>
      <c r="C593" s="51"/>
      <c r="D593" s="52" t="s">
        <v>648</v>
      </c>
      <c r="E593" s="53">
        <f t="shared" si="221"/>
        <v>290.10407608695647</v>
      </c>
      <c r="F593" s="54">
        <f t="shared" si="212"/>
        <v>0</v>
      </c>
      <c r="G593" s="55"/>
      <c r="H593" s="55"/>
      <c r="I593" s="55"/>
      <c r="J593" s="55"/>
      <c r="K593" s="55"/>
      <c r="L593" s="55"/>
      <c r="M593" s="55"/>
      <c r="N593" s="55"/>
      <c r="O593" s="56">
        <f t="shared" si="222"/>
        <v>0</v>
      </c>
      <c r="Q593" s="57">
        <f t="shared" si="223"/>
        <v>453.75</v>
      </c>
      <c r="R593" s="73">
        <f t="shared" si="224"/>
        <v>1.564093845630738</v>
      </c>
      <c r="W593" s="10">
        <v>341.2989130434782</v>
      </c>
      <c r="X593" s="58">
        <v>453.75</v>
      </c>
      <c r="Y593" s="1"/>
      <c r="Z593" s="1"/>
      <c r="AA593" s="1"/>
    </row>
    <row r="594" spans="2:27" ht="15" customHeight="1">
      <c r="B594" s="50">
        <v>265207</v>
      </c>
      <c r="C594" s="51"/>
      <c r="D594" s="52" t="s">
        <v>649</v>
      </c>
      <c r="E594" s="53">
        <f t="shared" si="221"/>
        <v>321.0485108695652</v>
      </c>
      <c r="F594" s="54">
        <f t="shared" si="212"/>
        <v>0</v>
      </c>
      <c r="G594" s="55"/>
      <c r="H594" s="55"/>
      <c r="I594" s="55"/>
      <c r="J594" s="55"/>
      <c r="K594" s="55"/>
      <c r="L594" s="55"/>
      <c r="M594" s="55"/>
      <c r="N594" s="55"/>
      <c r="O594" s="56">
        <f t="shared" si="222"/>
        <v>0</v>
      </c>
      <c r="Q594" s="57">
        <f t="shared" si="223"/>
        <v>502.15</v>
      </c>
      <c r="R594" s="73">
        <f t="shared" si="224"/>
        <v>1.564093845630738</v>
      </c>
      <c r="W594" s="10">
        <v>377.70413043478254</v>
      </c>
      <c r="X594" s="58">
        <v>502.15</v>
      </c>
      <c r="Y594" s="1"/>
      <c r="Z594" s="1"/>
      <c r="AA594" s="1"/>
    </row>
    <row r="595" spans="2:27" ht="15" customHeight="1">
      <c r="B595" s="50">
        <v>265208</v>
      </c>
      <c r="C595" s="51"/>
      <c r="D595" s="52" t="s">
        <v>650</v>
      </c>
      <c r="E595" s="53">
        <f t="shared" si="221"/>
        <v>375.20127173913033</v>
      </c>
      <c r="F595" s="54">
        <f t="shared" si="212"/>
        <v>0</v>
      </c>
      <c r="G595" s="55"/>
      <c r="H595" s="55"/>
      <c r="I595" s="55"/>
      <c r="J595" s="55"/>
      <c r="K595" s="55"/>
      <c r="L595" s="55"/>
      <c r="M595" s="55"/>
      <c r="N595" s="55"/>
      <c r="O595" s="56">
        <f t="shared" si="222"/>
        <v>0</v>
      </c>
      <c r="Q595" s="57">
        <f t="shared" si="223"/>
        <v>586.85</v>
      </c>
      <c r="R595" s="73">
        <f t="shared" si="224"/>
        <v>1.5640938456307383</v>
      </c>
      <c r="W595" s="10">
        <v>441.41326086956514</v>
      </c>
      <c r="X595" s="58">
        <v>586.85</v>
      </c>
      <c r="Y595" s="1"/>
      <c r="Z595" s="1"/>
      <c r="AA595" s="1"/>
    </row>
    <row r="596" spans="2:27" ht="15" customHeight="1">
      <c r="B596" s="50">
        <v>265209</v>
      </c>
      <c r="C596" s="51"/>
      <c r="D596" s="52" t="s">
        <v>651</v>
      </c>
      <c r="E596" s="53">
        <f t="shared" si="221"/>
        <v>433.22208695652165</v>
      </c>
      <c r="F596" s="54">
        <f t="shared" si="212"/>
        <v>0</v>
      </c>
      <c r="G596" s="55"/>
      <c r="H596" s="55"/>
      <c r="I596" s="55"/>
      <c r="J596" s="55"/>
      <c r="K596" s="55"/>
      <c r="L596" s="55"/>
      <c r="M596" s="55"/>
      <c r="N596" s="55"/>
      <c r="O596" s="56">
        <f t="shared" si="222"/>
        <v>0</v>
      </c>
      <c r="Q596" s="57">
        <f t="shared" si="223"/>
        <v>677.6</v>
      </c>
      <c r="R596" s="73">
        <f t="shared" si="224"/>
        <v>1.5640938456307383</v>
      </c>
      <c r="W596" s="10">
        <v>509.67304347826075</v>
      </c>
      <c r="X596" s="58">
        <v>677.6</v>
      </c>
      <c r="Y596" s="1"/>
      <c r="Z596" s="1"/>
      <c r="AA596" s="1"/>
    </row>
    <row r="597" spans="2:27" ht="15" customHeight="1">
      <c r="B597" s="50">
        <v>265210</v>
      </c>
      <c r="C597" s="51"/>
      <c r="D597" s="52" t="s">
        <v>652</v>
      </c>
      <c r="E597" s="53">
        <f t="shared" si="221"/>
        <v>440.9581956521738</v>
      </c>
      <c r="F597" s="54">
        <f t="shared" si="212"/>
        <v>0</v>
      </c>
      <c r="G597" s="55"/>
      <c r="H597" s="55"/>
      <c r="I597" s="55"/>
      <c r="J597" s="55"/>
      <c r="K597" s="55"/>
      <c r="L597" s="55"/>
      <c r="M597" s="55"/>
      <c r="N597" s="55"/>
      <c r="O597" s="56">
        <f t="shared" si="222"/>
        <v>0</v>
      </c>
      <c r="Q597" s="57">
        <f t="shared" si="223"/>
        <v>689.6999999999999</v>
      </c>
      <c r="R597" s="73">
        <f t="shared" si="224"/>
        <v>1.564093845630738</v>
      </c>
      <c r="W597" s="10">
        <v>518.7743478260868</v>
      </c>
      <c r="X597" s="58">
        <v>689.7</v>
      </c>
      <c r="Y597" s="1"/>
      <c r="Z597" s="1"/>
      <c r="AA597" s="1"/>
    </row>
    <row r="598" spans="2:27" ht="15" customHeight="1">
      <c r="B598" s="50">
        <v>265211</v>
      </c>
      <c r="C598" s="51"/>
      <c r="D598" s="52" t="s">
        <v>653</v>
      </c>
      <c r="E598" s="53">
        <f t="shared" si="221"/>
        <v>463.3929108695651</v>
      </c>
      <c r="F598" s="54">
        <f t="shared" si="212"/>
        <v>0</v>
      </c>
      <c r="G598" s="55"/>
      <c r="H598" s="55"/>
      <c r="I598" s="55"/>
      <c r="J598" s="55"/>
      <c r="K598" s="55"/>
      <c r="L598" s="55"/>
      <c r="M598" s="55"/>
      <c r="N598" s="55"/>
      <c r="O598" s="56">
        <f t="shared" si="222"/>
        <v>0</v>
      </c>
      <c r="Q598" s="57">
        <f t="shared" si="223"/>
        <v>724.79</v>
      </c>
      <c r="R598" s="73">
        <f t="shared" si="224"/>
        <v>1.564093845630738</v>
      </c>
      <c r="W598" s="10">
        <v>545.1681304347825</v>
      </c>
      <c r="X598" s="58">
        <v>724.79</v>
      </c>
      <c r="Y598" s="1"/>
      <c r="Z598" s="1"/>
      <c r="AA598" s="1"/>
    </row>
    <row r="599" spans="2:27" ht="15" customHeight="1">
      <c r="B599" s="50">
        <v>265212</v>
      </c>
      <c r="C599" s="51"/>
      <c r="D599" s="52" t="s">
        <v>654</v>
      </c>
      <c r="E599" s="53">
        <f t="shared" si="221"/>
        <v>502.84706521739116</v>
      </c>
      <c r="F599" s="54">
        <f t="shared" si="212"/>
        <v>0</v>
      </c>
      <c r="G599" s="55"/>
      <c r="H599" s="55"/>
      <c r="I599" s="55"/>
      <c r="J599" s="55"/>
      <c r="K599" s="55"/>
      <c r="L599" s="55"/>
      <c r="M599" s="55"/>
      <c r="N599" s="55"/>
      <c r="O599" s="56">
        <f t="shared" si="222"/>
        <v>0</v>
      </c>
      <c r="Q599" s="57">
        <f t="shared" si="223"/>
        <v>786.5</v>
      </c>
      <c r="R599" s="73">
        <f t="shared" si="224"/>
        <v>1.5640938456307383</v>
      </c>
      <c r="W599" s="10">
        <v>591.5847826086955</v>
      </c>
      <c r="X599" s="58">
        <v>786.5</v>
      </c>
      <c r="Y599" s="1"/>
      <c r="Z599" s="1"/>
      <c r="AA599" s="1"/>
    </row>
    <row r="600" spans="2:27" ht="15" customHeight="1">
      <c r="B600" s="50">
        <v>265213</v>
      </c>
      <c r="C600" s="51"/>
      <c r="D600" s="52" t="s">
        <v>655</v>
      </c>
      <c r="E600" s="53">
        <f t="shared" si="221"/>
        <v>572.4720434782607</v>
      </c>
      <c r="F600" s="54">
        <f t="shared" si="212"/>
        <v>0</v>
      </c>
      <c r="G600" s="55"/>
      <c r="H600" s="55"/>
      <c r="I600" s="55"/>
      <c r="J600" s="55"/>
      <c r="K600" s="55"/>
      <c r="L600" s="55"/>
      <c r="M600" s="55"/>
      <c r="N600" s="55"/>
      <c r="O600" s="56">
        <f t="shared" si="222"/>
        <v>0</v>
      </c>
      <c r="Q600" s="57">
        <f t="shared" si="223"/>
        <v>895.4</v>
      </c>
      <c r="R600" s="73">
        <f t="shared" si="224"/>
        <v>1.5640938456307383</v>
      </c>
      <c r="W600" s="10">
        <v>673.4965217391302</v>
      </c>
      <c r="X600" s="58">
        <v>895.4</v>
      </c>
      <c r="Y600" s="1"/>
      <c r="Z600" s="1"/>
      <c r="AA600" s="1"/>
    </row>
    <row r="601" spans="2:27" ht="15" customHeight="1">
      <c r="B601" s="69"/>
      <c r="C601" s="70"/>
      <c r="D601" s="44" t="s">
        <v>656</v>
      </c>
      <c r="E601" s="71"/>
      <c r="F601" s="54">
        <f t="shared" si="212"/>
        <v>0</v>
      </c>
      <c r="G601" s="63"/>
      <c r="H601" s="64"/>
      <c r="I601" s="64"/>
      <c r="J601" s="64"/>
      <c r="K601" s="64"/>
      <c r="L601" s="64"/>
      <c r="M601" s="64"/>
      <c r="N601" s="64"/>
      <c r="O601" s="72"/>
      <c r="Q601" s="49"/>
      <c r="R601" s="71"/>
      <c r="W601" s="10">
        <v>1.21</v>
      </c>
      <c r="X601" s="58">
        <v>1.21</v>
      </c>
      <c r="Y601" s="1"/>
      <c r="Z601" s="1"/>
      <c r="AA601" s="1"/>
    </row>
    <row r="602" spans="2:27" ht="15" customHeight="1">
      <c r="B602" s="50">
        <v>265214</v>
      </c>
      <c r="C602" s="51"/>
      <c r="D602" s="52" t="s">
        <v>657</v>
      </c>
      <c r="E602" s="53">
        <f aca="true" t="shared" si="225" ref="E602:E607">(W602-W602*$E$5)*1.1</f>
        <v>833.016854551731</v>
      </c>
      <c r="F602" s="54">
        <f t="shared" si="212"/>
        <v>0</v>
      </c>
      <c r="G602" s="55"/>
      <c r="H602" s="55"/>
      <c r="I602" s="55"/>
      <c r="J602" s="55"/>
      <c r="K602" s="55"/>
      <c r="L602" s="55"/>
      <c r="M602" s="55"/>
      <c r="N602" s="55"/>
      <c r="O602" s="56">
        <f aca="true" t="shared" si="226" ref="O602:O607">E602*F602</f>
        <v>0</v>
      </c>
      <c r="Q602" s="57">
        <f aca="true" t="shared" si="227" ref="Q602:Q607">X602</f>
        <v>829.9689459929994</v>
      </c>
      <c r="R602" s="73">
        <f aca="true" t="shared" si="228" ref="R602:R607">Q602/E602</f>
        <v>0.9963411201801292</v>
      </c>
      <c r="W602" s="10">
        <v>890.9271171676265</v>
      </c>
      <c r="X602" s="58">
        <v>829.9689459929994</v>
      </c>
      <c r="Y602" s="1"/>
      <c r="Z602" s="1"/>
      <c r="AA602" s="1"/>
    </row>
    <row r="603" spans="2:27" ht="15" customHeight="1">
      <c r="B603" s="50">
        <v>265215</v>
      </c>
      <c r="C603" s="51"/>
      <c r="D603" s="52" t="s">
        <v>658</v>
      </c>
      <c r="E603" s="53">
        <f t="shared" si="225"/>
        <v>1248.1413143080174</v>
      </c>
      <c r="F603" s="54">
        <f t="shared" si="212"/>
        <v>0</v>
      </c>
      <c r="G603" s="55"/>
      <c r="H603" s="55"/>
      <c r="I603" s="55"/>
      <c r="J603" s="55"/>
      <c r="K603" s="55"/>
      <c r="L603" s="55"/>
      <c r="M603" s="55"/>
      <c r="N603" s="55"/>
      <c r="O603" s="56">
        <f t="shared" si="226"/>
        <v>0</v>
      </c>
      <c r="Q603" s="57">
        <f t="shared" si="227"/>
        <v>1243.5745152407487</v>
      </c>
      <c r="R603" s="73">
        <f t="shared" si="228"/>
        <v>0.9963411201801291</v>
      </c>
      <c r="W603" s="10">
        <v>1334.9104965861147</v>
      </c>
      <c r="X603" s="58">
        <v>1243.5745152407487</v>
      </c>
      <c r="Y603" s="1"/>
      <c r="Z603" s="1"/>
      <c r="AA603" s="1"/>
    </row>
    <row r="604" spans="2:27" ht="15" customHeight="1">
      <c r="B604" s="50">
        <v>265216</v>
      </c>
      <c r="C604" s="51"/>
      <c r="D604" s="52" t="s">
        <v>659</v>
      </c>
      <c r="E604" s="53">
        <f t="shared" si="225"/>
        <v>1663.265774064304</v>
      </c>
      <c r="F604" s="54">
        <f t="shared" si="212"/>
        <v>0</v>
      </c>
      <c r="G604" s="55"/>
      <c r="H604" s="55"/>
      <c r="I604" s="55"/>
      <c r="J604" s="55"/>
      <c r="K604" s="55"/>
      <c r="L604" s="55"/>
      <c r="M604" s="55"/>
      <c r="N604" s="55"/>
      <c r="O604" s="56">
        <f t="shared" si="226"/>
        <v>0</v>
      </c>
      <c r="Q604" s="57">
        <f t="shared" si="227"/>
        <v>1657.1800844884986</v>
      </c>
      <c r="R604" s="73">
        <f t="shared" si="228"/>
        <v>0.9963411201801293</v>
      </c>
      <c r="W604" s="10">
        <v>1778.893876004603</v>
      </c>
      <c r="X604" s="58">
        <v>1657.1800844884986</v>
      </c>
      <c r="Y604" s="1"/>
      <c r="Z604" s="1"/>
      <c r="AA604" s="1"/>
    </row>
    <row r="605" spans="2:27" ht="15" customHeight="1">
      <c r="B605" s="50">
        <v>265217</v>
      </c>
      <c r="C605" s="51"/>
      <c r="D605" s="52" t="s">
        <v>660</v>
      </c>
      <c r="E605" s="53">
        <f t="shared" si="225"/>
        <v>2216.765053739353</v>
      </c>
      <c r="F605" s="54">
        <f t="shared" si="212"/>
        <v>0</v>
      </c>
      <c r="G605" s="55"/>
      <c r="H605" s="55"/>
      <c r="I605" s="55"/>
      <c r="J605" s="55"/>
      <c r="K605" s="55"/>
      <c r="L605" s="55"/>
      <c r="M605" s="55"/>
      <c r="N605" s="55"/>
      <c r="O605" s="56">
        <f t="shared" si="226"/>
        <v>0</v>
      </c>
      <c r="Q605" s="57">
        <f t="shared" si="227"/>
        <v>2208.6541768188313</v>
      </c>
      <c r="R605" s="73">
        <f t="shared" si="228"/>
        <v>0.9963411201801292</v>
      </c>
      <c r="W605" s="10">
        <v>2370.8717152292543</v>
      </c>
      <c r="X605" s="58">
        <v>2208.6541768188313</v>
      </c>
      <c r="Y605" s="1"/>
      <c r="Z605" s="1"/>
      <c r="AA605" s="1"/>
    </row>
    <row r="606" spans="2:27" ht="15" customHeight="1">
      <c r="B606" s="50">
        <v>265218</v>
      </c>
      <c r="C606" s="51"/>
      <c r="D606" s="52" t="s">
        <v>661</v>
      </c>
      <c r="E606" s="53">
        <f t="shared" si="225"/>
        <v>3066.2043011662236</v>
      </c>
      <c r="F606" s="54">
        <f t="shared" si="212"/>
        <v>0</v>
      </c>
      <c r="G606" s="55"/>
      <c r="H606" s="55"/>
      <c r="I606" s="55"/>
      <c r="J606" s="55"/>
      <c r="K606" s="55"/>
      <c r="L606" s="55"/>
      <c r="M606" s="55"/>
      <c r="N606" s="55"/>
      <c r="O606" s="56">
        <f t="shared" si="226"/>
        <v>0</v>
      </c>
      <c r="Q606" s="57">
        <f t="shared" si="227"/>
        <v>3127.716050152557</v>
      </c>
      <c r="R606" s="73">
        <f t="shared" si="228"/>
        <v>1.0200612036722203</v>
      </c>
      <c r="W606" s="10">
        <v>3279.3628889478323</v>
      </c>
      <c r="X606" s="58">
        <v>3127.716050152557</v>
      </c>
      <c r="Y606" s="1"/>
      <c r="Z606" s="1"/>
      <c r="AA606" s="1"/>
    </row>
    <row r="607" spans="2:27" ht="15" customHeight="1">
      <c r="B607" s="50">
        <v>265219</v>
      </c>
      <c r="C607" s="51"/>
      <c r="D607" s="52" t="s">
        <v>662</v>
      </c>
      <c r="E607" s="53">
        <f t="shared" si="225"/>
        <v>3649.6874293800465</v>
      </c>
      <c r="F607" s="54">
        <f t="shared" si="212"/>
        <v>0</v>
      </c>
      <c r="G607" s="95"/>
      <c r="H607" s="95"/>
      <c r="I607" s="95"/>
      <c r="J607" s="95"/>
      <c r="K607" s="95"/>
      <c r="L607" s="95"/>
      <c r="M607" s="95"/>
      <c r="N607" s="95"/>
      <c r="O607" s="56">
        <f t="shared" si="226"/>
        <v>0</v>
      </c>
      <c r="Q607" s="57">
        <f t="shared" si="227"/>
        <v>3722.9045522407823</v>
      </c>
      <c r="R607" s="73">
        <f t="shared" si="228"/>
        <v>1.0200612036722205</v>
      </c>
      <c r="W607" s="10">
        <v>3903.4090153797288</v>
      </c>
      <c r="X607" s="58">
        <v>3722.9045522407823</v>
      </c>
      <c r="Y607" s="1"/>
      <c r="Z607" s="1"/>
      <c r="AA607" s="1"/>
    </row>
    <row r="608" spans="2:27" ht="15.75" customHeight="1">
      <c r="B608" s="112" t="s">
        <v>178</v>
      </c>
      <c r="C608" s="112"/>
      <c r="D608" s="96" t="s">
        <v>663</v>
      </c>
      <c r="E608" s="97" t="s">
        <v>180</v>
      </c>
      <c r="F608" s="54">
        <f t="shared" si="212"/>
        <v>0</v>
      </c>
      <c r="G608" s="98" t="s">
        <v>181</v>
      </c>
      <c r="H608" s="98"/>
      <c r="I608" s="98"/>
      <c r="J608" s="98"/>
      <c r="K608" s="98"/>
      <c r="L608" s="98"/>
      <c r="M608" s="98"/>
      <c r="N608" s="98"/>
      <c r="O608" s="96" t="s">
        <v>182</v>
      </c>
      <c r="Q608" s="99"/>
      <c r="R608" s="99"/>
      <c r="W608" s="10" t="e">
        <f>#N/A</f>
        <v>#N/A</v>
      </c>
      <c r="X608" s="58" t="e">
        <f>#N/A</f>
        <v>#N/A</v>
      </c>
      <c r="Y608" s="1"/>
      <c r="Z608" s="1"/>
      <c r="AA608" s="1"/>
    </row>
    <row r="609" spans="2:27" ht="15" customHeight="1">
      <c r="B609" s="50">
        <v>265289</v>
      </c>
      <c r="C609" s="51"/>
      <c r="D609" s="52" t="s">
        <v>664</v>
      </c>
      <c r="E609" s="53">
        <f aca="true" t="shared" si="229" ref="E609:E616">(W609-W609*$E$5)</f>
        <v>674.9830232558139</v>
      </c>
      <c r="F609" s="54">
        <f t="shared" si="212"/>
        <v>0</v>
      </c>
      <c r="G609" s="55"/>
      <c r="H609" s="55"/>
      <c r="I609" s="55"/>
      <c r="J609" s="55"/>
      <c r="K609" s="55"/>
      <c r="L609" s="55"/>
      <c r="M609" s="55"/>
      <c r="N609" s="55"/>
      <c r="O609" s="56">
        <f aca="true" t="shared" si="230" ref="O609:O616">E609*F609</f>
        <v>0</v>
      </c>
      <c r="Q609" s="57">
        <f aca="true" t="shared" si="231" ref="Q609:Q616">X609</f>
        <v>1028.5</v>
      </c>
      <c r="R609" s="73">
        <f aca="true" t="shared" si="232" ref="R609:R616">Q609/E609</f>
        <v>1.5237420269312545</v>
      </c>
      <c r="W609" s="10">
        <v>794.0976744186046</v>
      </c>
      <c r="X609" s="58">
        <v>1028.5</v>
      </c>
      <c r="Y609" s="1"/>
      <c r="Z609" s="1"/>
      <c r="AA609" s="1"/>
    </row>
    <row r="610" spans="2:27" ht="15" customHeight="1">
      <c r="B610" s="50">
        <v>265290</v>
      </c>
      <c r="C610" s="51"/>
      <c r="D610" s="52" t="s">
        <v>665</v>
      </c>
      <c r="E610" s="53">
        <f t="shared" si="229"/>
        <v>277.93418604651157</v>
      </c>
      <c r="F610" s="54">
        <f t="shared" si="212"/>
        <v>0</v>
      </c>
      <c r="G610" s="55"/>
      <c r="H610" s="55"/>
      <c r="I610" s="55"/>
      <c r="J610" s="55"/>
      <c r="K610" s="55"/>
      <c r="L610" s="55"/>
      <c r="M610" s="55"/>
      <c r="N610" s="55"/>
      <c r="O610" s="56">
        <f t="shared" si="230"/>
        <v>0</v>
      </c>
      <c r="Q610" s="57">
        <f t="shared" si="231"/>
        <v>423.5</v>
      </c>
      <c r="R610" s="73">
        <f t="shared" si="232"/>
        <v>1.5237420269312547</v>
      </c>
      <c r="W610" s="10">
        <v>326.9813953488371</v>
      </c>
      <c r="X610" s="58">
        <v>423.5</v>
      </c>
      <c r="Y610" s="1"/>
      <c r="Z610" s="1"/>
      <c r="AA610" s="1"/>
    </row>
    <row r="611" spans="2:27" ht="15" customHeight="1">
      <c r="B611" s="50">
        <v>265291</v>
      </c>
      <c r="C611" s="51"/>
      <c r="D611" s="52" t="s">
        <v>666</v>
      </c>
      <c r="E611" s="53">
        <f t="shared" si="229"/>
        <v>516.163488372093</v>
      </c>
      <c r="F611" s="54">
        <f t="shared" si="212"/>
        <v>0</v>
      </c>
      <c r="G611" s="55"/>
      <c r="H611" s="55"/>
      <c r="I611" s="55"/>
      <c r="J611" s="55"/>
      <c r="K611" s="55"/>
      <c r="L611" s="55"/>
      <c r="M611" s="55"/>
      <c r="N611" s="55"/>
      <c r="O611" s="56">
        <f t="shared" si="230"/>
        <v>0</v>
      </c>
      <c r="Q611" s="57">
        <f t="shared" si="231"/>
        <v>786.5</v>
      </c>
      <c r="R611" s="73">
        <f t="shared" si="232"/>
        <v>1.5237420269312547</v>
      </c>
      <c r="W611" s="10">
        <v>607.2511627906975</v>
      </c>
      <c r="X611" s="58">
        <v>786.5</v>
      </c>
      <c r="Y611" s="1"/>
      <c r="Z611" s="1"/>
      <c r="AA611" s="1"/>
    </row>
    <row r="612" spans="2:27" ht="15" customHeight="1">
      <c r="B612" s="50">
        <v>265292</v>
      </c>
      <c r="C612" s="51"/>
      <c r="D612" s="52" t="s">
        <v>667</v>
      </c>
      <c r="E612" s="53">
        <f t="shared" si="229"/>
        <v>1507.9914837209299</v>
      </c>
      <c r="F612" s="54">
        <f t="shared" si="212"/>
        <v>0</v>
      </c>
      <c r="G612" s="55"/>
      <c r="H612" s="55"/>
      <c r="I612" s="55"/>
      <c r="J612" s="55"/>
      <c r="K612" s="55"/>
      <c r="L612" s="55"/>
      <c r="M612" s="55"/>
      <c r="N612" s="55"/>
      <c r="O612" s="56">
        <f t="shared" si="230"/>
        <v>0</v>
      </c>
      <c r="Q612" s="57">
        <f t="shared" si="231"/>
        <v>2297.79</v>
      </c>
      <c r="R612" s="73">
        <f t="shared" si="232"/>
        <v>1.5237420269312547</v>
      </c>
      <c r="W612" s="10">
        <v>1774.1076279069764</v>
      </c>
      <c r="X612" s="58">
        <v>2297.79</v>
      </c>
      <c r="Y612" s="1"/>
      <c r="Z612" s="1"/>
      <c r="AA612" s="1"/>
    </row>
    <row r="613" spans="2:27" ht="15" customHeight="1">
      <c r="B613" s="50">
        <v>265293</v>
      </c>
      <c r="C613" s="51"/>
      <c r="D613" s="52" t="s">
        <v>668</v>
      </c>
      <c r="E613" s="53">
        <f t="shared" si="229"/>
        <v>1310.2611627906974</v>
      </c>
      <c r="F613" s="54">
        <f t="shared" si="212"/>
        <v>0</v>
      </c>
      <c r="G613" s="55"/>
      <c r="H613" s="55"/>
      <c r="I613" s="55"/>
      <c r="J613" s="55"/>
      <c r="K613" s="55"/>
      <c r="L613" s="55"/>
      <c r="M613" s="55"/>
      <c r="N613" s="55"/>
      <c r="O613" s="56">
        <f t="shared" si="230"/>
        <v>0</v>
      </c>
      <c r="Q613" s="57">
        <f t="shared" si="231"/>
        <v>1996.5</v>
      </c>
      <c r="R613" s="73">
        <f t="shared" si="232"/>
        <v>1.5237420269312547</v>
      </c>
      <c r="W613" s="10">
        <v>1541.4837209302323</v>
      </c>
      <c r="X613" s="58">
        <v>1996.5</v>
      </c>
      <c r="Y613" s="1"/>
      <c r="Z613" s="1"/>
      <c r="AA613" s="1"/>
    </row>
    <row r="614" spans="2:27" ht="15" customHeight="1">
      <c r="B614" s="50">
        <v>265294</v>
      </c>
      <c r="C614" s="51"/>
      <c r="D614" s="52" t="s">
        <v>669</v>
      </c>
      <c r="E614" s="53">
        <f t="shared" si="229"/>
        <v>333.5210232558139</v>
      </c>
      <c r="F614" s="54">
        <f t="shared" si="212"/>
        <v>0</v>
      </c>
      <c r="G614" s="55"/>
      <c r="H614" s="55"/>
      <c r="I614" s="55"/>
      <c r="J614" s="55"/>
      <c r="K614" s="55"/>
      <c r="L614" s="55"/>
      <c r="M614" s="55"/>
      <c r="N614" s="55"/>
      <c r="O614" s="56">
        <f t="shared" si="230"/>
        <v>0</v>
      </c>
      <c r="Q614" s="57">
        <f t="shared" si="231"/>
        <v>508.2</v>
      </c>
      <c r="R614" s="73">
        <f t="shared" si="232"/>
        <v>1.5237420269312547</v>
      </c>
      <c r="W614" s="10">
        <v>392.37767441860456</v>
      </c>
      <c r="X614" s="58">
        <v>508.2</v>
      </c>
      <c r="Y614" s="1"/>
      <c r="Z614" s="1"/>
      <c r="AA614" s="1"/>
    </row>
    <row r="615" spans="2:27" ht="15" customHeight="1">
      <c r="B615" s="50">
        <v>265295</v>
      </c>
      <c r="C615" s="51"/>
      <c r="D615" s="52" t="s">
        <v>670</v>
      </c>
      <c r="E615" s="53">
        <f t="shared" si="229"/>
        <v>722.62888372093</v>
      </c>
      <c r="F615" s="54">
        <f t="shared" si="212"/>
        <v>0</v>
      </c>
      <c r="G615" s="55"/>
      <c r="H615" s="55"/>
      <c r="I615" s="55"/>
      <c r="J615" s="55"/>
      <c r="K615" s="55"/>
      <c r="L615" s="55"/>
      <c r="M615" s="55"/>
      <c r="N615" s="55"/>
      <c r="O615" s="56">
        <f t="shared" si="230"/>
        <v>0</v>
      </c>
      <c r="Q615" s="57">
        <f t="shared" si="231"/>
        <v>1101.1</v>
      </c>
      <c r="R615" s="73">
        <f t="shared" si="232"/>
        <v>1.5237420269312547</v>
      </c>
      <c r="W615" s="10">
        <v>850.1516279069765</v>
      </c>
      <c r="X615" s="58">
        <v>1101.1</v>
      </c>
      <c r="Y615" s="1"/>
      <c r="Z615" s="1"/>
      <c r="AA615" s="1"/>
    </row>
    <row r="616" spans="2:27" ht="15" customHeight="1">
      <c r="B616" s="50">
        <v>265296</v>
      </c>
      <c r="C616" s="51"/>
      <c r="D616" s="52" t="s">
        <v>671</v>
      </c>
      <c r="E616" s="53">
        <f t="shared" si="229"/>
        <v>1627.9002325581394</v>
      </c>
      <c r="F616" s="54">
        <f t="shared" si="212"/>
        <v>0</v>
      </c>
      <c r="G616" s="95"/>
      <c r="H616" s="95"/>
      <c r="I616" s="95"/>
      <c r="J616" s="95"/>
      <c r="K616" s="95"/>
      <c r="L616" s="95"/>
      <c r="M616" s="95"/>
      <c r="N616" s="95"/>
      <c r="O616" s="56">
        <f t="shared" si="230"/>
        <v>0</v>
      </c>
      <c r="Q616" s="57">
        <f t="shared" si="231"/>
        <v>2480.5</v>
      </c>
      <c r="R616" s="73">
        <f t="shared" si="232"/>
        <v>1.5237420269312547</v>
      </c>
      <c r="W616" s="10">
        <v>1915.1767441860463</v>
      </c>
      <c r="X616" s="58">
        <v>2480.5</v>
      </c>
      <c r="Y616" s="1"/>
      <c r="Z616" s="1"/>
      <c r="AA616" s="1"/>
    </row>
    <row r="617" spans="2:27" ht="15.75" customHeight="1">
      <c r="B617" s="112" t="s">
        <v>178</v>
      </c>
      <c r="C617" s="112"/>
      <c r="D617" s="96" t="s">
        <v>672</v>
      </c>
      <c r="E617" s="97" t="s">
        <v>180</v>
      </c>
      <c r="F617" s="54">
        <f t="shared" si="212"/>
        <v>0</v>
      </c>
      <c r="G617" s="98" t="s">
        <v>181</v>
      </c>
      <c r="H617" s="98"/>
      <c r="I617" s="98"/>
      <c r="J617" s="98"/>
      <c r="K617" s="98"/>
      <c r="L617" s="98"/>
      <c r="M617" s="98"/>
      <c r="N617" s="98"/>
      <c r="O617" s="96" t="s">
        <v>182</v>
      </c>
      <c r="Q617" s="99"/>
      <c r="R617" s="99"/>
      <c r="W617" s="10" t="e">
        <f>#N/A</f>
        <v>#N/A</v>
      </c>
      <c r="X617" s="58" t="e">
        <f>#N/A</f>
        <v>#N/A</v>
      </c>
      <c r="Y617" s="1"/>
      <c r="Z617" s="1"/>
      <c r="AA617" s="1"/>
    </row>
    <row r="618" spans="2:27" ht="15" customHeight="1">
      <c r="B618" s="50">
        <v>412161</v>
      </c>
      <c r="C618" s="51"/>
      <c r="D618" s="52" t="s">
        <v>673</v>
      </c>
      <c r="E618" s="53">
        <f aca="true" t="shared" si="233" ref="E618:E637">(W618-W618*$E$5)</f>
        <v>301.7571162790697</v>
      </c>
      <c r="F618" s="54">
        <f t="shared" si="212"/>
        <v>0</v>
      </c>
      <c r="G618" s="55"/>
      <c r="H618" s="55"/>
      <c r="I618" s="55"/>
      <c r="J618" s="55"/>
      <c r="K618" s="55"/>
      <c r="L618" s="55"/>
      <c r="M618" s="55"/>
      <c r="N618" s="55"/>
      <c r="O618" s="56">
        <f aca="true" t="shared" si="234" ref="O618:O637">E618*F618</f>
        <v>0</v>
      </c>
      <c r="Q618" s="57">
        <f aca="true" t="shared" si="235" ref="Q618:Q637">X618</f>
        <v>459.8</v>
      </c>
      <c r="R618" s="73">
        <f aca="true" t="shared" si="236" ref="R618:R637">Q618/E618</f>
        <v>1.523742026931255</v>
      </c>
      <c r="W618" s="10">
        <v>355.0083720930232</v>
      </c>
      <c r="X618" s="58">
        <v>459.8</v>
      </c>
      <c r="Y618" s="1"/>
      <c r="Z618" s="1"/>
      <c r="AA618" s="1"/>
    </row>
    <row r="619" spans="2:27" ht="15" customHeight="1">
      <c r="B619" s="50">
        <v>412159</v>
      </c>
      <c r="C619" s="51"/>
      <c r="D619" s="52" t="s">
        <v>674</v>
      </c>
      <c r="E619" s="53">
        <f t="shared" si="233"/>
        <v>528.074953488372</v>
      </c>
      <c r="F619" s="54">
        <f aca="true" t="shared" si="237" ref="F619:F620">G619+K619</f>
        <v>0</v>
      </c>
      <c r="G619" s="89"/>
      <c r="H619" s="89"/>
      <c r="I619" s="89"/>
      <c r="J619" s="89"/>
      <c r="K619" s="89"/>
      <c r="L619" s="89"/>
      <c r="M619" s="89"/>
      <c r="N619" s="89"/>
      <c r="O619" s="56">
        <f t="shared" si="234"/>
        <v>0</v>
      </c>
      <c r="Q619" s="57">
        <f t="shared" si="235"/>
        <v>804.65</v>
      </c>
      <c r="R619" s="73">
        <f t="shared" si="236"/>
        <v>1.5237420269312547</v>
      </c>
      <c r="W619" s="10">
        <v>621.2646511627905</v>
      </c>
      <c r="X619" s="58">
        <v>804.65</v>
      </c>
      <c r="Y619" s="1"/>
      <c r="Z619" s="1"/>
      <c r="AA619" s="1"/>
    </row>
    <row r="620" spans="2:27" ht="15" customHeight="1">
      <c r="B620" s="50">
        <v>412162</v>
      </c>
      <c r="C620" s="51"/>
      <c r="D620" s="52" t="s">
        <v>675</v>
      </c>
      <c r="E620" s="53">
        <f t="shared" si="233"/>
        <v>528.074953488372</v>
      </c>
      <c r="F620" s="54">
        <f t="shared" si="237"/>
        <v>0</v>
      </c>
      <c r="G620" s="60"/>
      <c r="H620" s="60"/>
      <c r="I620" s="60"/>
      <c r="J620" s="60"/>
      <c r="K620" s="60"/>
      <c r="L620" s="60"/>
      <c r="M620" s="60"/>
      <c r="N620" s="60"/>
      <c r="O620" s="56">
        <f t="shared" si="234"/>
        <v>0</v>
      </c>
      <c r="Q620" s="57">
        <f t="shared" si="235"/>
        <v>804.65</v>
      </c>
      <c r="R620" s="73">
        <f t="shared" si="236"/>
        <v>1.5237420269312547</v>
      </c>
      <c r="W620" s="10">
        <v>621.2646511627905</v>
      </c>
      <c r="X620" s="58">
        <v>804.65</v>
      </c>
      <c r="Y620" s="1"/>
      <c r="Z620" s="1"/>
      <c r="AA620" s="1"/>
    </row>
    <row r="621" spans="2:27" ht="15" customHeight="1">
      <c r="B621" s="50">
        <v>412163</v>
      </c>
      <c r="C621" s="51"/>
      <c r="D621" s="52" t="s">
        <v>676</v>
      </c>
      <c r="E621" s="53">
        <f t="shared" si="233"/>
        <v>520.133976744186</v>
      </c>
      <c r="F621" s="54">
        <f aca="true" t="shared" si="238" ref="F621:F638">G621</f>
        <v>0</v>
      </c>
      <c r="G621" s="55"/>
      <c r="H621" s="55"/>
      <c r="I621" s="55"/>
      <c r="J621" s="55"/>
      <c r="K621" s="55"/>
      <c r="L621" s="55"/>
      <c r="M621" s="55"/>
      <c r="N621" s="55"/>
      <c r="O621" s="56">
        <f t="shared" si="234"/>
        <v>0</v>
      </c>
      <c r="Q621" s="57">
        <f t="shared" si="235"/>
        <v>792.55</v>
      </c>
      <c r="R621" s="73">
        <f t="shared" si="236"/>
        <v>1.5237420269312543</v>
      </c>
      <c r="W621" s="10">
        <v>611.9223255813953</v>
      </c>
      <c r="X621" s="58">
        <v>792.55</v>
      </c>
      <c r="Y621" s="1"/>
      <c r="Z621" s="1"/>
      <c r="AA621" s="1"/>
    </row>
    <row r="622" spans="2:27" ht="15" customHeight="1">
      <c r="B622" s="50">
        <v>412164</v>
      </c>
      <c r="C622" s="51"/>
      <c r="D622" s="52" t="s">
        <v>677</v>
      </c>
      <c r="E622" s="53">
        <f t="shared" si="233"/>
        <v>619.8984767441862</v>
      </c>
      <c r="F622" s="54">
        <f t="shared" si="238"/>
        <v>0</v>
      </c>
      <c r="G622" s="55"/>
      <c r="H622" s="55"/>
      <c r="I622" s="55"/>
      <c r="J622" s="55"/>
      <c r="K622" s="55"/>
      <c r="L622" s="55"/>
      <c r="M622" s="55"/>
      <c r="N622" s="55"/>
      <c r="O622" s="56">
        <f t="shared" si="234"/>
        <v>0</v>
      </c>
      <c r="Q622" s="57">
        <f t="shared" si="235"/>
        <v>961.9499999999999</v>
      </c>
      <c r="R622" s="73">
        <f t="shared" si="236"/>
        <v>1.551786358715265</v>
      </c>
      <c r="W622" s="10">
        <v>729.2923255813954</v>
      </c>
      <c r="X622" s="58">
        <v>961.95</v>
      </c>
      <c r="Y622" s="1"/>
      <c r="Z622" s="1"/>
      <c r="AA622" s="1"/>
    </row>
    <row r="623" spans="2:27" ht="15" customHeight="1">
      <c r="B623" s="50">
        <v>412165</v>
      </c>
      <c r="C623" s="51"/>
      <c r="D623" s="52" t="s">
        <v>678</v>
      </c>
      <c r="E623" s="53">
        <f t="shared" si="233"/>
        <v>857.7211627906977</v>
      </c>
      <c r="F623" s="54">
        <f t="shared" si="238"/>
        <v>0</v>
      </c>
      <c r="G623" s="55"/>
      <c r="H623" s="55"/>
      <c r="I623" s="55"/>
      <c r="J623" s="55"/>
      <c r="K623" s="55"/>
      <c r="L623" s="55"/>
      <c r="M623" s="55"/>
      <c r="N623" s="55"/>
      <c r="O623" s="56">
        <f t="shared" si="234"/>
        <v>0</v>
      </c>
      <c r="Q623" s="57">
        <f t="shared" si="235"/>
        <v>1331</v>
      </c>
      <c r="R623" s="73">
        <f t="shared" si="236"/>
        <v>1.5517863587152652</v>
      </c>
      <c r="W623" s="10">
        <v>1009.0837209302325</v>
      </c>
      <c r="X623" s="58">
        <v>1331</v>
      </c>
      <c r="Y623" s="1"/>
      <c r="Z623" s="1"/>
      <c r="AA623" s="1"/>
    </row>
    <row r="624" spans="2:27" ht="15" customHeight="1">
      <c r="B624" s="50">
        <v>412166</v>
      </c>
      <c r="C624" s="51"/>
      <c r="D624" s="52" t="s">
        <v>679</v>
      </c>
      <c r="E624" s="53">
        <f t="shared" si="233"/>
        <v>615.9997441860465</v>
      </c>
      <c r="F624" s="54">
        <f t="shared" si="238"/>
        <v>0</v>
      </c>
      <c r="G624" s="55"/>
      <c r="H624" s="55"/>
      <c r="I624" s="55"/>
      <c r="J624" s="55"/>
      <c r="K624" s="55"/>
      <c r="L624" s="55"/>
      <c r="M624" s="55"/>
      <c r="N624" s="55"/>
      <c r="O624" s="56">
        <f t="shared" si="234"/>
        <v>0</v>
      </c>
      <c r="Q624" s="57">
        <f t="shared" si="235"/>
        <v>955.9</v>
      </c>
      <c r="R624" s="73">
        <f t="shared" si="236"/>
        <v>1.5517863587152652</v>
      </c>
      <c r="W624" s="10">
        <v>724.7055813953489</v>
      </c>
      <c r="X624" s="58">
        <v>955.9</v>
      </c>
      <c r="Y624" s="1"/>
      <c r="Z624" s="1"/>
      <c r="AA624" s="1"/>
    </row>
    <row r="625" spans="2:27" ht="15" customHeight="1">
      <c r="B625" s="50">
        <v>412171</v>
      </c>
      <c r="C625" s="51"/>
      <c r="D625" s="52" t="s">
        <v>680</v>
      </c>
      <c r="E625" s="53">
        <f t="shared" si="233"/>
        <v>3136.685813953488</v>
      </c>
      <c r="F625" s="54">
        <f t="shared" si="238"/>
        <v>0</v>
      </c>
      <c r="G625" s="55"/>
      <c r="H625" s="55"/>
      <c r="I625" s="55"/>
      <c r="J625" s="55"/>
      <c r="K625" s="55"/>
      <c r="L625" s="55"/>
      <c r="M625" s="55"/>
      <c r="N625" s="55"/>
      <c r="O625" s="56">
        <f t="shared" si="234"/>
        <v>0</v>
      </c>
      <c r="Q625" s="57">
        <f t="shared" si="235"/>
        <v>4779.5</v>
      </c>
      <c r="R625" s="73">
        <f t="shared" si="236"/>
        <v>1.5237420269312547</v>
      </c>
      <c r="W625" s="10">
        <v>3690.2186046511624</v>
      </c>
      <c r="X625" s="58">
        <v>4779.5</v>
      </c>
      <c r="Y625" s="1"/>
      <c r="Z625" s="1"/>
      <c r="AA625" s="1"/>
    </row>
    <row r="626" spans="2:27" ht="15" customHeight="1">
      <c r="B626" s="50">
        <v>412172</v>
      </c>
      <c r="C626" s="51"/>
      <c r="D626" s="52" t="s">
        <v>681</v>
      </c>
      <c r="E626" s="53">
        <f t="shared" si="233"/>
        <v>1270.5562790697672</v>
      </c>
      <c r="F626" s="54">
        <f t="shared" si="238"/>
        <v>0</v>
      </c>
      <c r="G626" s="55"/>
      <c r="H626" s="55"/>
      <c r="I626" s="55"/>
      <c r="J626" s="55"/>
      <c r="K626" s="55"/>
      <c r="L626" s="55"/>
      <c r="M626" s="55"/>
      <c r="N626" s="55"/>
      <c r="O626" s="56">
        <f t="shared" si="234"/>
        <v>0</v>
      </c>
      <c r="Q626" s="57">
        <f t="shared" si="235"/>
        <v>1936</v>
      </c>
      <c r="R626" s="73">
        <f t="shared" si="236"/>
        <v>1.5237420269312547</v>
      </c>
      <c r="W626" s="10">
        <v>1494.7720930232556</v>
      </c>
      <c r="X626" s="58">
        <v>1936</v>
      </c>
      <c r="Y626" s="1"/>
      <c r="Z626" s="1"/>
      <c r="AA626" s="1"/>
    </row>
    <row r="627" spans="2:27" ht="15" customHeight="1">
      <c r="B627" s="50">
        <v>412173</v>
      </c>
      <c r="C627" s="51"/>
      <c r="D627" s="52" t="s">
        <v>682</v>
      </c>
      <c r="E627" s="53">
        <f t="shared" si="233"/>
        <v>1349.9660465116278</v>
      </c>
      <c r="F627" s="54">
        <f t="shared" si="238"/>
        <v>0</v>
      </c>
      <c r="G627" s="55"/>
      <c r="H627" s="55"/>
      <c r="I627" s="55"/>
      <c r="J627" s="55"/>
      <c r="K627" s="55"/>
      <c r="L627" s="55"/>
      <c r="M627" s="55"/>
      <c r="N627" s="55"/>
      <c r="O627" s="56">
        <f t="shared" si="234"/>
        <v>0</v>
      </c>
      <c r="Q627" s="57">
        <f t="shared" si="235"/>
        <v>2057</v>
      </c>
      <c r="R627" s="73">
        <f t="shared" si="236"/>
        <v>1.5237420269312545</v>
      </c>
      <c r="W627" s="10">
        <v>1588.1953488372092</v>
      </c>
      <c r="X627" s="58">
        <v>2057</v>
      </c>
      <c r="Y627" s="1"/>
      <c r="Z627" s="1"/>
      <c r="AA627" s="1"/>
    </row>
    <row r="628" spans="2:27" ht="15" customHeight="1">
      <c r="B628" s="50">
        <v>412174</v>
      </c>
      <c r="C628" s="51"/>
      <c r="D628" s="52" t="s">
        <v>683</v>
      </c>
      <c r="E628" s="53">
        <f t="shared" si="233"/>
        <v>1580.254372093023</v>
      </c>
      <c r="F628" s="54">
        <f t="shared" si="238"/>
        <v>0</v>
      </c>
      <c r="G628" s="55"/>
      <c r="H628" s="55"/>
      <c r="I628" s="55"/>
      <c r="J628" s="55"/>
      <c r="K628" s="55"/>
      <c r="L628" s="55"/>
      <c r="M628" s="55"/>
      <c r="N628" s="55"/>
      <c r="O628" s="56">
        <f t="shared" si="234"/>
        <v>0</v>
      </c>
      <c r="Q628" s="57">
        <f t="shared" si="235"/>
        <v>2407.9</v>
      </c>
      <c r="R628" s="73">
        <f t="shared" si="236"/>
        <v>1.5237420269312547</v>
      </c>
      <c r="W628" s="10">
        <v>1859.1227906976742</v>
      </c>
      <c r="X628" s="58">
        <v>2407.9</v>
      </c>
      <c r="Y628" s="1"/>
      <c r="Z628" s="1"/>
      <c r="AA628" s="1"/>
    </row>
    <row r="629" spans="2:27" ht="15" customHeight="1">
      <c r="B629" s="50">
        <v>412177</v>
      </c>
      <c r="C629" s="51"/>
      <c r="D629" s="52" t="s">
        <v>684</v>
      </c>
      <c r="E629" s="53">
        <f t="shared" si="233"/>
        <v>1548.4904651162788</v>
      </c>
      <c r="F629" s="54">
        <f t="shared" si="238"/>
        <v>0</v>
      </c>
      <c r="G629" s="55"/>
      <c r="H629" s="55"/>
      <c r="I629" s="55"/>
      <c r="J629" s="55"/>
      <c r="K629" s="55"/>
      <c r="L629" s="55"/>
      <c r="M629" s="55"/>
      <c r="N629" s="55"/>
      <c r="O629" s="56">
        <f t="shared" si="234"/>
        <v>0</v>
      </c>
      <c r="Q629" s="57">
        <f t="shared" si="235"/>
        <v>2359.5</v>
      </c>
      <c r="R629" s="73">
        <f t="shared" si="236"/>
        <v>1.5237420269312547</v>
      </c>
      <c r="W629" s="10">
        <v>1821.7534883720928</v>
      </c>
      <c r="X629" s="58">
        <v>2359.5</v>
      </c>
      <c r="Y629" s="1"/>
      <c r="Z629" s="1"/>
      <c r="AA629" s="1"/>
    </row>
    <row r="630" spans="2:27" ht="15" customHeight="1">
      <c r="B630" s="50">
        <v>412178</v>
      </c>
      <c r="C630" s="51"/>
      <c r="D630" s="52" t="s">
        <v>685</v>
      </c>
      <c r="E630" s="53">
        <f t="shared" si="233"/>
        <v>1826.4246511627907</v>
      </c>
      <c r="F630" s="54">
        <f t="shared" si="238"/>
        <v>0</v>
      </c>
      <c r="G630" s="55"/>
      <c r="H630" s="55"/>
      <c r="I630" s="55"/>
      <c r="J630" s="55"/>
      <c r="K630" s="55"/>
      <c r="L630" s="55"/>
      <c r="M630" s="55"/>
      <c r="N630" s="55"/>
      <c r="O630" s="56">
        <f t="shared" si="234"/>
        <v>0</v>
      </c>
      <c r="Q630" s="57">
        <f t="shared" si="235"/>
        <v>2783</v>
      </c>
      <c r="R630" s="73">
        <f t="shared" si="236"/>
        <v>1.5237420269312545</v>
      </c>
      <c r="W630" s="10">
        <v>2148.73488372093</v>
      </c>
      <c r="X630" s="58">
        <v>2783</v>
      </c>
      <c r="Y630" s="1"/>
      <c r="Z630" s="1"/>
      <c r="AA630" s="1"/>
    </row>
    <row r="631" spans="2:27" ht="15" customHeight="1">
      <c r="B631" s="50">
        <v>412179</v>
      </c>
      <c r="C631" s="51"/>
      <c r="D631" s="52" t="s">
        <v>686</v>
      </c>
      <c r="E631" s="53">
        <f t="shared" si="233"/>
        <v>1548.4904651162788</v>
      </c>
      <c r="F631" s="54">
        <f t="shared" si="238"/>
        <v>0</v>
      </c>
      <c r="G631" s="55"/>
      <c r="H631" s="55"/>
      <c r="I631" s="55"/>
      <c r="J631" s="55"/>
      <c r="K631" s="55"/>
      <c r="L631" s="55"/>
      <c r="M631" s="55"/>
      <c r="N631" s="55"/>
      <c r="O631" s="56">
        <f t="shared" si="234"/>
        <v>0</v>
      </c>
      <c r="Q631" s="57">
        <f t="shared" si="235"/>
        <v>2359.5</v>
      </c>
      <c r="R631" s="73">
        <f t="shared" si="236"/>
        <v>1.5237420269312547</v>
      </c>
      <c r="W631" s="10">
        <v>1821.7534883720928</v>
      </c>
      <c r="X631" s="58">
        <v>2359.5</v>
      </c>
      <c r="Y631" s="1"/>
      <c r="Z631" s="1"/>
      <c r="AA631" s="1"/>
    </row>
    <row r="632" spans="2:27" ht="15" customHeight="1">
      <c r="B632" s="51">
        <v>412182</v>
      </c>
      <c r="C632" s="51"/>
      <c r="D632" s="52" t="s">
        <v>687</v>
      </c>
      <c r="E632" s="53">
        <f t="shared" si="233"/>
        <v>468.44746666666674</v>
      </c>
      <c r="F632" s="54">
        <f t="shared" si="238"/>
        <v>0</v>
      </c>
      <c r="G632" s="55"/>
      <c r="H632" s="55"/>
      <c r="I632" s="55"/>
      <c r="J632" s="55"/>
      <c r="K632" s="55"/>
      <c r="L632" s="55"/>
      <c r="M632" s="55"/>
      <c r="N632" s="55"/>
      <c r="O632" s="56">
        <f t="shared" si="234"/>
        <v>0</v>
      </c>
      <c r="Q632" s="57">
        <f t="shared" si="235"/>
        <v>738.1</v>
      </c>
      <c r="R632" s="73">
        <f t="shared" si="236"/>
        <v>1.57563025210084</v>
      </c>
      <c r="W632" s="10">
        <v>551.1146666666667</v>
      </c>
      <c r="X632" s="58">
        <v>738.1</v>
      </c>
      <c r="Y632" s="1"/>
      <c r="Z632" s="1"/>
      <c r="AA632" s="1"/>
    </row>
    <row r="633" spans="2:27" ht="15" customHeight="1">
      <c r="B633" s="51">
        <v>412190</v>
      </c>
      <c r="C633" s="51"/>
      <c r="D633" s="52" t="s">
        <v>688</v>
      </c>
      <c r="E633" s="53">
        <f t="shared" si="233"/>
        <v>357.34395348837205</v>
      </c>
      <c r="F633" s="54">
        <f t="shared" si="238"/>
        <v>0</v>
      </c>
      <c r="G633" s="55"/>
      <c r="H633" s="55"/>
      <c r="I633" s="55"/>
      <c r="J633" s="55"/>
      <c r="K633" s="55"/>
      <c r="L633" s="55"/>
      <c r="M633" s="55"/>
      <c r="N633" s="55"/>
      <c r="O633" s="56">
        <f t="shared" si="234"/>
        <v>0</v>
      </c>
      <c r="Q633" s="57">
        <f t="shared" si="235"/>
        <v>544.5</v>
      </c>
      <c r="R633" s="73">
        <f t="shared" si="236"/>
        <v>1.5237420269312547</v>
      </c>
      <c r="W633" s="10">
        <v>420.4046511627906</v>
      </c>
      <c r="X633" s="58">
        <v>544.5</v>
      </c>
      <c r="Y633" s="1"/>
      <c r="Z633" s="1"/>
      <c r="AA633" s="1"/>
    </row>
    <row r="634" spans="2:27" ht="15" customHeight="1">
      <c r="B634" s="51">
        <v>412191</v>
      </c>
      <c r="C634" s="51"/>
      <c r="D634" s="52" t="s">
        <v>689</v>
      </c>
      <c r="E634" s="53">
        <f t="shared" si="233"/>
        <v>599.5437441860464</v>
      </c>
      <c r="F634" s="54">
        <f t="shared" si="238"/>
        <v>0</v>
      </c>
      <c r="G634" s="55"/>
      <c r="H634" s="55"/>
      <c r="I634" s="55"/>
      <c r="J634" s="55"/>
      <c r="K634" s="55"/>
      <c r="L634" s="55"/>
      <c r="M634" s="55"/>
      <c r="N634" s="55"/>
      <c r="O634" s="56">
        <f t="shared" si="234"/>
        <v>0</v>
      </c>
      <c r="Q634" s="57">
        <f t="shared" si="235"/>
        <v>913.55</v>
      </c>
      <c r="R634" s="73">
        <f t="shared" si="236"/>
        <v>1.5237420269312547</v>
      </c>
      <c r="W634" s="10">
        <v>705.3455813953487</v>
      </c>
      <c r="X634" s="58">
        <v>913.55</v>
      </c>
      <c r="Y634" s="1"/>
      <c r="Z634" s="1"/>
      <c r="AA634" s="1"/>
    </row>
    <row r="635" spans="2:27" ht="15" customHeight="1">
      <c r="B635" s="51">
        <v>412197</v>
      </c>
      <c r="C635" s="51"/>
      <c r="D635" s="52" t="s">
        <v>690</v>
      </c>
      <c r="E635" s="53">
        <f t="shared" si="233"/>
        <v>185.66660869565214</v>
      </c>
      <c r="F635" s="54">
        <f t="shared" si="238"/>
        <v>0</v>
      </c>
      <c r="G635" s="55"/>
      <c r="H635" s="55"/>
      <c r="I635" s="55"/>
      <c r="J635" s="55"/>
      <c r="K635" s="55"/>
      <c r="L635" s="55"/>
      <c r="M635" s="55"/>
      <c r="N635" s="55"/>
      <c r="O635" s="56">
        <f t="shared" si="234"/>
        <v>0</v>
      </c>
      <c r="Q635" s="57">
        <f t="shared" si="235"/>
        <v>290.4</v>
      </c>
      <c r="R635" s="73">
        <f t="shared" si="236"/>
        <v>1.564093845630738</v>
      </c>
      <c r="W635" s="10">
        <v>218.43130434782606</v>
      </c>
      <c r="X635" s="58">
        <v>290.4</v>
      </c>
      <c r="Y635" s="1"/>
      <c r="Z635" s="1"/>
      <c r="AA635" s="1"/>
    </row>
    <row r="636" spans="2:27" ht="15" customHeight="1">
      <c r="B636" s="51">
        <v>412198</v>
      </c>
      <c r="C636" s="51"/>
      <c r="D636" s="52" t="s">
        <v>691</v>
      </c>
      <c r="E636" s="53">
        <f t="shared" si="233"/>
        <v>224.347152173913</v>
      </c>
      <c r="F636" s="54">
        <f t="shared" si="238"/>
        <v>0</v>
      </c>
      <c r="G636" s="55"/>
      <c r="H636" s="55"/>
      <c r="I636" s="55"/>
      <c r="J636" s="55"/>
      <c r="K636" s="55"/>
      <c r="L636" s="55"/>
      <c r="M636" s="55"/>
      <c r="N636" s="55"/>
      <c r="O636" s="56">
        <f t="shared" si="234"/>
        <v>0</v>
      </c>
      <c r="Q636" s="57">
        <f t="shared" si="235"/>
        <v>350.9</v>
      </c>
      <c r="R636" s="73">
        <f t="shared" si="236"/>
        <v>1.564093845630738</v>
      </c>
      <c r="W636" s="10">
        <v>263.9378260869565</v>
      </c>
      <c r="X636" s="58">
        <v>350.9</v>
      </c>
      <c r="Y636" s="1"/>
      <c r="Z636" s="1"/>
      <c r="AA636" s="1"/>
    </row>
    <row r="637" spans="2:27" ht="15" customHeight="1">
      <c r="B637" s="51">
        <v>412199</v>
      </c>
      <c r="C637" s="51"/>
      <c r="D637" s="52" t="s">
        <v>692</v>
      </c>
      <c r="E637" s="53">
        <f t="shared" si="233"/>
        <v>239.81936956521733</v>
      </c>
      <c r="F637" s="54">
        <f t="shared" si="238"/>
        <v>0</v>
      </c>
      <c r="G637" s="95"/>
      <c r="H637" s="95"/>
      <c r="I637" s="95"/>
      <c r="J637" s="95"/>
      <c r="K637" s="95"/>
      <c r="L637" s="95"/>
      <c r="M637" s="95"/>
      <c r="N637" s="95"/>
      <c r="O637" s="56">
        <f t="shared" si="234"/>
        <v>0</v>
      </c>
      <c r="Q637" s="57">
        <f t="shared" si="235"/>
        <v>375.09999999999997</v>
      </c>
      <c r="R637" s="73">
        <f t="shared" si="236"/>
        <v>1.564093845630738</v>
      </c>
      <c r="W637" s="10">
        <v>282.1404347826086</v>
      </c>
      <c r="X637" s="58">
        <v>375.1</v>
      </c>
      <c r="Y637" s="1"/>
      <c r="Z637" s="1"/>
      <c r="AA637" s="1"/>
    </row>
    <row r="638" spans="2:27" ht="15.75" customHeight="1">
      <c r="B638" s="112" t="s">
        <v>178</v>
      </c>
      <c r="C638" s="112"/>
      <c r="D638" s="96" t="s">
        <v>693</v>
      </c>
      <c r="E638" s="97" t="s">
        <v>180</v>
      </c>
      <c r="F638" s="54">
        <f t="shared" si="238"/>
        <v>0</v>
      </c>
      <c r="G638" s="98" t="s">
        <v>181</v>
      </c>
      <c r="H638" s="98"/>
      <c r="I638" s="98"/>
      <c r="J638" s="98"/>
      <c r="K638" s="98"/>
      <c r="L638" s="98"/>
      <c r="M638" s="98"/>
      <c r="N638" s="98"/>
      <c r="O638" s="96" t="s">
        <v>182</v>
      </c>
      <c r="Q638" s="99"/>
      <c r="R638" s="99"/>
      <c r="W638" s="10" t="e">
        <f>#N/A</f>
        <v>#N/A</v>
      </c>
      <c r="X638" s="58" t="e">
        <f>#N/A</f>
        <v>#N/A</v>
      </c>
      <c r="Y638" s="1"/>
      <c r="Z638" s="1"/>
      <c r="AA638" s="1"/>
    </row>
    <row r="639" spans="2:27" ht="15" customHeight="1">
      <c r="B639" s="50">
        <v>412591</v>
      </c>
      <c r="C639" s="51"/>
      <c r="D639" s="52" t="s">
        <v>694</v>
      </c>
      <c r="E639" s="53">
        <f aca="true" t="shared" si="239" ref="E639:E648">(W639-W639*$E$5)</f>
        <v>277.93418604651157</v>
      </c>
      <c r="F639" s="54">
        <f aca="true" t="shared" si="240" ref="F639:F643">+G639+I639+K639+M639</f>
        <v>0</v>
      </c>
      <c r="G639" s="165"/>
      <c r="H639" s="165"/>
      <c r="I639" s="166"/>
      <c r="J639" s="166"/>
      <c r="K639" s="166"/>
      <c r="L639" s="166"/>
      <c r="M639" s="166"/>
      <c r="N639" s="166"/>
      <c r="O639" s="56">
        <f aca="true" t="shared" si="241" ref="O639:O648">E639*F639</f>
        <v>0</v>
      </c>
      <c r="Q639" s="57">
        <f aca="true" t="shared" si="242" ref="Q639:Q648">X639</f>
        <v>423.5</v>
      </c>
      <c r="R639" s="73">
        <f aca="true" t="shared" si="243" ref="R639:R648">Q639/E639</f>
        <v>1.5237420269312547</v>
      </c>
      <c r="W639" s="10">
        <v>326.9813953488371</v>
      </c>
      <c r="X639" s="58">
        <v>423.5</v>
      </c>
      <c r="Y639" s="1"/>
      <c r="Z639" s="1"/>
      <c r="AA639" s="1"/>
    </row>
    <row r="640" spans="2:27" ht="15" customHeight="1">
      <c r="B640" s="50">
        <v>412592</v>
      </c>
      <c r="C640" s="51"/>
      <c r="D640" s="52" t="s">
        <v>695</v>
      </c>
      <c r="E640" s="53">
        <f t="shared" si="239"/>
        <v>277.93418604651157</v>
      </c>
      <c r="F640" s="54">
        <f t="shared" si="240"/>
        <v>0</v>
      </c>
      <c r="G640" s="165"/>
      <c r="H640" s="165"/>
      <c r="I640" s="166"/>
      <c r="J640" s="166"/>
      <c r="K640" s="166"/>
      <c r="L640" s="166"/>
      <c r="M640" s="166"/>
      <c r="N640" s="166"/>
      <c r="O640" s="56">
        <f t="shared" si="241"/>
        <v>0</v>
      </c>
      <c r="Q640" s="57">
        <f t="shared" si="242"/>
        <v>423.5</v>
      </c>
      <c r="R640" s="73">
        <f t="shared" si="243"/>
        <v>1.5237420269312547</v>
      </c>
      <c r="W640" s="10">
        <v>326.9813953488371</v>
      </c>
      <c r="X640" s="58">
        <v>423.5</v>
      </c>
      <c r="Y640" s="1"/>
      <c r="Z640" s="1"/>
      <c r="AA640" s="1"/>
    </row>
    <row r="641" spans="2:27" ht="15" customHeight="1">
      <c r="B641" s="50">
        <v>412593</v>
      </c>
      <c r="C641" s="51"/>
      <c r="D641" s="52" t="s">
        <v>696</v>
      </c>
      <c r="E641" s="53">
        <f t="shared" si="239"/>
        <v>277.93418604651157</v>
      </c>
      <c r="F641" s="54">
        <f t="shared" si="240"/>
        <v>0</v>
      </c>
      <c r="G641" s="165"/>
      <c r="H641" s="165"/>
      <c r="I641" s="166"/>
      <c r="J641" s="166"/>
      <c r="K641" s="166"/>
      <c r="L641" s="166"/>
      <c r="M641" s="166"/>
      <c r="N641" s="166"/>
      <c r="O641" s="56">
        <f t="shared" si="241"/>
        <v>0</v>
      </c>
      <c r="Q641" s="57">
        <f t="shared" si="242"/>
        <v>423.5</v>
      </c>
      <c r="R641" s="73">
        <f t="shared" si="243"/>
        <v>1.5237420269312547</v>
      </c>
      <c r="W641" s="10">
        <v>326.9813953488371</v>
      </c>
      <c r="X641" s="58">
        <v>423.5</v>
      </c>
      <c r="Y641" s="1"/>
      <c r="Z641" s="1"/>
      <c r="AA641" s="1"/>
    </row>
    <row r="642" spans="2:27" ht="15" customHeight="1">
      <c r="B642" s="50">
        <v>412594</v>
      </c>
      <c r="C642" s="51"/>
      <c r="D642" s="52" t="s">
        <v>697</v>
      </c>
      <c r="E642" s="53">
        <f t="shared" si="239"/>
        <v>277.93418604651157</v>
      </c>
      <c r="F642" s="54">
        <f t="shared" si="240"/>
        <v>0</v>
      </c>
      <c r="G642" s="165"/>
      <c r="H642" s="165"/>
      <c r="I642" s="166"/>
      <c r="J642" s="166"/>
      <c r="K642" s="166"/>
      <c r="L642" s="166"/>
      <c r="M642" s="166"/>
      <c r="N642" s="166"/>
      <c r="O642" s="56">
        <f t="shared" si="241"/>
        <v>0</v>
      </c>
      <c r="Q642" s="57">
        <f t="shared" si="242"/>
        <v>423.5</v>
      </c>
      <c r="R642" s="73">
        <f t="shared" si="243"/>
        <v>1.5237420269312547</v>
      </c>
      <c r="W642" s="10">
        <v>326.9813953488371</v>
      </c>
      <c r="X642" s="58">
        <v>423.5</v>
      </c>
      <c r="Y642" s="1"/>
      <c r="Z642" s="1"/>
      <c r="AA642" s="1"/>
    </row>
    <row r="643" spans="2:27" ht="15" customHeight="1">
      <c r="B643" s="50">
        <v>412210</v>
      </c>
      <c r="C643" s="51"/>
      <c r="D643" s="52" t="s">
        <v>698</v>
      </c>
      <c r="E643" s="53">
        <f t="shared" si="239"/>
        <v>229.49422790697668</v>
      </c>
      <c r="F643" s="54">
        <f t="shared" si="240"/>
        <v>0</v>
      </c>
      <c r="G643" s="165"/>
      <c r="H643" s="165"/>
      <c r="I643" s="166"/>
      <c r="J643" s="166"/>
      <c r="K643" s="166"/>
      <c r="L643" s="166"/>
      <c r="M643" s="166"/>
      <c r="N643" s="166"/>
      <c r="O643" s="56">
        <f t="shared" si="241"/>
        <v>0</v>
      </c>
      <c r="Q643" s="57">
        <f t="shared" si="242"/>
        <v>349.69</v>
      </c>
      <c r="R643" s="73">
        <f t="shared" si="243"/>
        <v>1.523742026931255</v>
      </c>
      <c r="W643" s="10">
        <v>269.9932093023255</v>
      </c>
      <c r="X643" s="58">
        <v>349.69</v>
      </c>
      <c r="Y643" s="1"/>
      <c r="Z643" s="1"/>
      <c r="AA643" s="1"/>
    </row>
    <row r="644" spans="2:27" ht="15" customHeight="1">
      <c r="B644" s="50">
        <v>412847</v>
      </c>
      <c r="C644" s="51"/>
      <c r="D644" s="52" t="s">
        <v>699</v>
      </c>
      <c r="E644" s="53">
        <f t="shared" si="239"/>
        <v>193.40271739130432</v>
      </c>
      <c r="F644" s="54">
        <f aca="true" t="shared" si="244" ref="F644:F723">G644</f>
        <v>0</v>
      </c>
      <c r="G644" s="55"/>
      <c r="H644" s="55"/>
      <c r="I644" s="55"/>
      <c r="J644" s="55"/>
      <c r="K644" s="55"/>
      <c r="L644" s="55"/>
      <c r="M644" s="55"/>
      <c r="N644" s="55"/>
      <c r="O644" s="56">
        <f t="shared" si="241"/>
        <v>0</v>
      </c>
      <c r="Q644" s="57">
        <f t="shared" si="242"/>
        <v>302.5</v>
      </c>
      <c r="R644" s="73">
        <f t="shared" si="243"/>
        <v>1.564093845630738</v>
      </c>
      <c r="W644" s="10">
        <v>227.53260869565213</v>
      </c>
      <c r="X644" s="58">
        <v>302.5</v>
      </c>
      <c r="Y644" s="1"/>
      <c r="Z644" s="1"/>
      <c r="AA644" s="1"/>
    </row>
    <row r="645" spans="2:27" ht="15" customHeight="1">
      <c r="B645" s="50">
        <v>412848</v>
      </c>
      <c r="C645" s="51"/>
      <c r="D645" s="52" t="s">
        <v>700</v>
      </c>
      <c r="E645" s="53">
        <f t="shared" si="239"/>
        <v>193.40271739130432</v>
      </c>
      <c r="F645" s="54">
        <f t="shared" si="244"/>
        <v>0</v>
      </c>
      <c r="G645" s="55"/>
      <c r="H645" s="55"/>
      <c r="I645" s="55"/>
      <c r="J645" s="55"/>
      <c r="K645" s="55"/>
      <c r="L645" s="55"/>
      <c r="M645" s="55"/>
      <c r="N645" s="55"/>
      <c r="O645" s="56">
        <f t="shared" si="241"/>
        <v>0</v>
      </c>
      <c r="Q645" s="57">
        <f t="shared" si="242"/>
        <v>302.5</v>
      </c>
      <c r="R645" s="73">
        <f t="shared" si="243"/>
        <v>1.564093845630738</v>
      </c>
      <c r="W645" s="10">
        <v>227.53260869565213</v>
      </c>
      <c r="X645" s="58">
        <v>302.5</v>
      </c>
      <c r="Y645" s="1"/>
      <c r="Z645" s="1"/>
      <c r="AA645" s="1"/>
    </row>
    <row r="646" spans="2:27" ht="15" customHeight="1">
      <c r="B646" s="50">
        <v>412849</v>
      </c>
      <c r="C646" s="51"/>
      <c r="D646" s="52" t="s">
        <v>701</v>
      </c>
      <c r="E646" s="53">
        <f t="shared" si="239"/>
        <v>193.40271739130432</v>
      </c>
      <c r="F646" s="54">
        <f t="shared" si="244"/>
        <v>0</v>
      </c>
      <c r="G646" s="55"/>
      <c r="H646" s="55"/>
      <c r="I646" s="55"/>
      <c r="J646" s="55"/>
      <c r="K646" s="55"/>
      <c r="L646" s="55"/>
      <c r="M646" s="55"/>
      <c r="N646" s="55"/>
      <c r="O646" s="56">
        <f t="shared" si="241"/>
        <v>0</v>
      </c>
      <c r="Q646" s="57">
        <f t="shared" si="242"/>
        <v>302.5</v>
      </c>
      <c r="R646" s="73">
        <f t="shared" si="243"/>
        <v>1.564093845630738</v>
      </c>
      <c r="W646" s="10">
        <v>227.53260869565213</v>
      </c>
      <c r="X646" s="58">
        <v>302.5</v>
      </c>
      <c r="Y646" s="1"/>
      <c r="Z646" s="1"/>
      <c r="AA646" s="1"/>
    </row>
    <row r="647" spans="2:27" ht="15" customHeight="1">
      <c r="B647" s="50">
        <v>412195</v>
      </c>
      <c r="C647" s="51"/>
      <c r="D647" s="52" t="s">
        <v>702</v>
      </c>
      <c r="E647" s="53">
        <f t="shared" si="239"/>
        <v>123.77773913043475</v>
      </c>
      <c r="F647" s="54">
        <f t="shared" si="244"/>
        <v>0</v>
      </c>
      <c r="G647" s="55"/>
      <c r="H647" s="55"/>
      <c r="I647" s="55"/>
      <c r="J647" s="55"/>
      <c r="K647" s="55"/>
      <c r="L647" s="55"/>
      <c r="M647" s="55"/>
      <c r="N647" s="55"/>
      <c r="O647" s="56">
        <f t="shared" si="241"/>
        <v>0</v>
      </c>
      <c r="Q647" s="57">
        <f t="shared" si="242"/>
        <v>193.6</v>
      </c>
      <c r="R647" s="73">
        <f t="shared" si="243"/>
        <v>1.5640938456307383</v>
      </c>
      <c r="W647" s="10">
        <v>145.62086956521736</v>
      </c>
      <c r="X647" s="58">
        <v>193.6</v>
      </c>
      <c r="Y647" s="1"/>
      <c r="Z647" s="1"/>
      <c r="AA647" s="1"/>
    </row>
    <row r="648" spans="2:27" ht="15" customHeight="1">
      <c r="B648" s="50">
        <v>412196</v>
      </c>
      <c r="C648" s="51"/>
      <c r="D648" s="52" t="s">
        <v>703</v>
      </c>
      <c r="E648" s="53">
        <f t="shared" si="239"/>
        <v>177.93049999999997</v>
      </c>
      <c r="F648" s="54">
        <f t="shared" si="244"/>
        <v>0</v>
      </c>
      <c r="G648" s="95"/>
      <c r="H648" s="95"/>
      <c r="I648" s="95"/>
      <c r="J648" s="95"/>
      <c r="K648" s="95"/>
      <c r="L648" s="95"/>
      <c r="M648" s="95"/>
      <c r="N648" s="95"/>
      <c r="O648" s="56">
        <f t="shared" si="241"/>
        <v>0</v>
      </c>
      <c r="Q648" s="57">
        <f t="shared" si="242"/>
        <v>278.3</v>
      </c>
      <c r="R648" s="73">
        <f t="shared" si="243"/>
        <v>1.5640938456307383</v>
      </c>
      <c r="W648" s="10">
        <v>209.32999999999996</v>
      </c>
      <c r="X648" s="58">
        <v>278.3</v>
      </c>
      <c r="Y648" s="1"/>
      <c r="Z648" s="1"/>
      <c r="AA648" s="1"/>
    </row>
    <row r="649" spans="2:27" ht="15.75" customHeight="1">
      <c r="B649" s="112" t="s">
        <v>178</v>
      </c>
      <c r="C649" s="112"/>
      <c r="D649" s="96" t="s">
        <v>704</v>
      </c>
      <c r="E649" s="97" t="s">
        <v>180</v>
      </c>
      <c r="F649" s="54">
        <f t="shared" si="244"/>
        <v>0</v>
      </c>
      <c r="G649" s="98" t="s">
        <v>181</v>
      </c>
      <c r="H649" s="98"/>
      <c r="I649" s="98"/>
      <c r="J649" s="98"/>
      <c r="K649" s="98"/>
      <c r="L649" s="98"/>
      <c r="M649" s="98"/>
      <c r="N649" s="98"/>
      <c r="O649" s="96" t="s">
        <v>182</v>
      </c>
      <c r="Q649" s="99"/>
      <c r="R649" s="99"/>
      <c r="W649" s="10" t="e">
        <f>#N/A</f>
        <v>#N/A</v>
      </c>
      <c r="X649" s="58" t="e">
        <f>#N/A</f>
        <v>#N/A</v>
      </c>
      <c r="Y649" s="1"/>
      <c r="Z649" s="1"/>
      <c r="AA649" s="1"/>
    </row>
    <row r="650" spans="2:27" ht="15" customHeight="1">
      <c r="B650" s="50">
        <v>265278</v>
      </c>
      <c r="C650" s="51"/>
      <c r="D650" s="52" t="s">
        <v>705</v>
      </c>
      <c r="E650" s="53">
        <f aca="true" t="shared" si="245" ref="E650:E668">(W650-W650*$E$5)</f>
        <v>293.3377674418604</v>
      </c>
      <c r="F650" s="54">
        <f t="shared" si="244"/>
        <v>0</v>
      </c>
      <c r="G650" s="55"/>
      <c r="H650" s="55"/>
      <c r="I650" s="55"/>
      <c r="J650" s="55"/>
      <c r="K650" s="55"/>
      <c r="L650" s="55"/>
      <c r="M650" s="55"/>
      <c r="N650" s="55"/>
      <c r="O650" s="56">
        <f aca="true" t="shared" si="246" ref="O650:O668">E650*F650</f>
        <v>0</v>
      </c>
      <c r="Q650" s="57">
        <f aca="true" t="shared" si="247" ref="Q650:Q668">X650</f>
        <v>441.65</v>
      </c>
      <c r="R650" s="73">
        <f aca="true" t="shared" si="248" ref="R650:R668">Q650/E650</f>
        <v>1.5056022408963587</v>
      </c>
      <c r="W650" s="10">
        <v>345.1032558139534</v>
      </c>
      <c r="X650" s="58">
        <v>441.65</v>
      </c>
      <c r="Y650" s="1"/>
      <c r="Z650" s="1"/>
      <c r="AA650" s="1"/>
    </row>
    <row r="651" spans="2:27" ht="15" customHeight="1">
      <c r="B651" s="50">
        <v>265280</v>
      </c>
      <c r="C651" s="51"/>
      <c r="D651" s="52" t="s">
        <v>706</v>
      </c>
      <c r="E651" s="53">
        <f t="shared" si="245"/>
        <v>683.1153488372092</v>
      </c>
      <c r="F651" s="54">
        <f t="shared" si="244"/>
        <v>0</v>
      </c>
      <c r="G651" s="55"/>
      <c r="H651" s="55"/>
      <c r="I651" s="55"/>
      <c r="J651" s="55"/>
      <c r="K651" s="55"/>
      <c r="L651" s="55"/>
      <c r="M651" s="55"/>
      <c r="N651" s="55"/>
      <c r="O651" s="56">
        <f t="shared" si="246"/>
        <v>0</v>
      </c>
      <c r="Q651" s="57">
        <f t="shared" si="247"/>
        <v>1028.5</v>
      </c>
      <c r="R651" s="73">
        <f t="shared" si="248"/>
        <v>1.5056022408963587</v>
      </c>
      <c r="W651" s="10">
        <v>803.6651162790697</v>
      </c>
      <c r="X651" s="58">
        <v>1028.5</v>
      </c>
      <c r="Y651" s="1"/>
      <c r="Z651" s="1"/>
      <c r="AA651" s="1"/>
    </row>
    <row r="652" spans="2:27" ht="15" customHeight="1">
      <c r="B652" s="50">
        <v>265277</v>
      </c>
      <c r="C652" s="51"/>
      <c r="D652" s="52" t="s">
        <v>707</v>
      </c>
      <c r="E652" s="53">
        <f t="shared" si="245"/>
        <v>277.26446511627904</v>
      </c>
      <c r="F652" s="54">
        <f t="shared" si="244"/>
        <v>0</v>
      </c>
      <c r="G652" s="55"/>
      <c r="H652" s="55"/>
      <c r="I652" s="55"/>
      <c r="J652" s="55"/>
      <c r="K652" s="55"/>
      <c r="L652" s="55"/>
      <c r="M652" s="55"/>
      <c r="N652" s="55"/>
      <c r="O652" s="56">
        <f t="shared" si="246"/>
        <v>0</v>
      </c>
      <c r="Q652" s="57">
        <f t="shared" si="247"/>
        <v>417.45</v>
      </c>
      <c r="R652" s="73">
        <f t="shared" si="248"/>
        <v>1.5056022408963587</v>
      </c>
      <c r="W652" s="10">
        <v>326.193488372093</v>
      </c>
      <c r="X652" s="58">
        <v>417.45</v>
      </c>
      <c r="Y652" s="1"/>
      <c r="Z652" s="1"/>
      <c r="AA652" s="1"/>
    </row>
    <row r="653" spans="2:27" ht="15" customHeight="1">
      <c r="B653" s="50">
        <v>265279</v>
      </c>
      <c r="C653" s="51"/>
      <c r="D653" s="52" t="s">
        <v>708</v>
      </c>
      <c r="E653" s="53">
        <f t="shared" si="245"/>
        <v>618.8221395348835</v>
      </c>
      <c r="F653" s="54">
        <f t="shared" si="244"/>
        <v>0</v>
      </c>
      <c r="G653" s="55"/>
      <c r="H653" s="55"/>
      <c r="I653" s="55"/>
      <c r="J653" s="55"/>
      <c r="K653" s="55"/>
      <c r="L653" s="55"/>
      <c r="M653" s="55"/>
      <c r="N653" s="55"/>
      <c r="O653" s="56">
        <f t="shared" si="246"/>
        <v>0</v>
      </c>
      <c r="Q653" s="57">
        <f t="shared" si="247"/>
        <v>931.6999999999999</v>
      </c>
      <c r="R653" s="73">
        <f t="shared" si="248"/>
        <v>1.505602240896359</v>
      </c>
      <c r="W653" s="10">
        <v>728.0260465116277</v>
      </c>
      <c r="X653" s="58">
        <v>931.7</v>
      </c>
      <c r="Y653" s="1"/>
      <c r="Z653" s="1"/>
      <c r="AA653" s="1"/>
    </row>
    <row r="654" spans="2:27" ht="15" customHeight="1">
      <c r="B654" s="50">
        <v>265281</v>
      </c>
      <c r="C654" s="51"/>
      <c r="D654" s="52" t="s">
        <v>709</v>
      </c>
      <c r="E654" s="53">
        <f t="shared" si="245"/>
        <v>667.0420465116277</v>
      </c>
      <c r="F654" s="54">
        <f t="shared" si="244"/>
        <v>0</v>
      </c>
      <c r="G654" s="55"/>
      <c r="H654" s="55"/>
      <c r="I654" s="55"/>
      <c r="J654" s="55"/>
      <c r="K654" s="55"/>
      <c r="L654" s="55"/>
      <c r="M654" s="55"/>
      <c r="N654" s="55"/>
      <c r="O654" s="56">
        <f t="shared" si="246"/>
        <v>0</v>
      </c>
      <c r="Q654" s="57">
        <f t="shared" si="247"/>
        <v>1004.3</v>
      </c>
      <c r="R654" s="73">
        <f t="shared" si="248"/>
        <v>1.5056022408963587</v>
      </c>
      <c r="W654" s="10">
        <v>784.7553488372091</v>
      </c>
      <c r="X654" s="58">
        <v>1004.3</v>
      </c>
      <c r="Y654" s="1"/>
      <c r="Z654" s="1"/>
      <c r="AA654" s="1"/>
    </row>
    <row r="655" spans="2:27" ht="15" customHeight="1">
      <c r="B655" s="50">
        <v>265282</v>
      </c>
      <c r="C655" s="51"/>
      <c r="D655" s="52" t="s">
        <v>710</v>
      </c>
      <c r="E655" s="53">
        <f t="shared" si="245"/>
        <v>843.8483720930232</v>
      </c>
      <c r="F655" s="54">
        <f t="shared" si="244"/>
        <v>0</v>
      </c>
      <c r="G655" s="55"/>
      <c r="H655" s="55"/>
      <c r="I655" s="55"/>
      <c r="J655" s="55"/>
      <c r="K655" s="55"/>
      <c r="L655" s="55"/>
      <c r="M655" s="55"/>
      <c r="N655" s="55"/>
      <c r="O655" s="56">
        <f t="shared" si="246"/>
        <v>0</v>
      </c>
      <c r="Q655" s="57">
        <f t="shared" si="247"/>
        <v>1270.5</v>
      </c>
      <c r="R655" s="73">
        <f t="shared" si="248"/>
        <v>1.5056022408963587</v>
      </c>
      <c r="W655" s="10">
        <v>992.7627906976743</v>
      </c>
      <c r="X655" s="58">
        <v>1270.5</v>
      </c>
      <c r="Y655" s="1"/>
      <c r="Z655" s="1"/>
      <c r="AA655" s="1"/>
    </row>
    <row r="656" spans="2:27" ht="15" customHeight="1">
      <c r="B656" s="50">
        <v>265271</v>
      </c>
      <c r="C656" s="51"/>
      <c r="D656" s="52" t="s">
        <v>711</v>
      </c>
      <c r="E656" s="53">
        <f t="shared" si="245"/>
        <v>353.6126511627906</v>
      </c>
      <c r="F656" s="54">
        <f t="shared" si="244"/>
        <v>0</v>
      </c>
      <c r="G656" s="55"/>
      <c r="H656" s="55"/>
      <c r="I656" s="55"/>
      <c r="J656" s="55"/>
      <c r="K656" s="55"/>
      <c r="L656" s="55"/>
      <c r="M656" s="55"/>
      <c r="N656" s="55"/>
      <c r="O656" s="56">
        <f t="shared" si="246"/>
        <v>0</v>
      </c>
      <c r="Q656" s="57">
        <f t="shared" si="247"/>
        <v>532.4</v>
      </c>
      <c r="R656" s="73">
        <f t="shared" si="248"/>
        <v>1.505602240896359</v>
      </c>
      <c r="W656" s="10">
        <v>416.01488372093013</v>
      </c>
      <c r="X656" s="58">
        <v>532.4</v>
      </c>
      <c r="Y656" s="1"/>
      <c r="Z656" s="1"/>
      <c r="AA656" s="1"/>
    </row>
    <row r="657" spans="2:27" ht="15" customHeight="1">
      <c r="B657" s="50">
        <v>265270</v>
      </c>
      <c r="C657" s="51"/>
      <c r="D657" s="52" t="s">
        <v>712</v>
      </c>
      <c r="E657" s="53">
        <f t="shared" si="245"/>
        <v>257.1728372093023</v>
      </c>
      <c r="F657" s="54">
        <f t="shared" si="244"/>
        <v>0</v>
      </c>
      <c r="G657" s="55"/>
      <c r="H657" s="55"/>
      <c r="I657" s="55"/>
      <c r="J657" s="55"/>
      <c r="K657" s="55"/>
      <c r="L657" s="55"/>
      <c r="M657" s="55"/>
      <c r="N657" s="55"/>
      <c r="O657" s="56">
        <f t="shared" si="246"/>
        <v>0</v>
      </c>
      <c r="Q657" s="57">
        <f t="shared" si="247"/>
        <v>387.2</v>
      </c>
      <c r="R657" s="73">
        <f t="shared" si="248"/>
        <v>1.5056022408963585</v>
      </c>
      <c r="W657" s="10">
        <v>302.5562790697674</v>
      </c>
      <c r="X657" s="58">
        <v>387.2</v>
      </c>
      <c r="Y657" s="1"/>
      <c r="Z657" s="1"/>
      <c r="AA657" s="1"/>
    </row>
    <row r="658" spans="2:27" ht="15" customHeight="1">
      <c r="B658" s="50">
        <v>265287</v>
      </c>
      <c r="C658" s="51"/>
      <c r="D658" s="52" t="s">
        <v>713</v>
      </c>
      <c r="E658" s="53">
        <f t="shared" si="245"/>
        <v>281.2827906976744</v>
      </c>
      <c r="F658" s="54">
        <f t="shared" si="244"/>
        <v>0</v>
      </c>
      <c r="G658" s="55"/>
      <c r="H658" s="55"/>
      <c r="I658" s="55"/>
      <c r="J658" s="55"/>
      <c r="K658" s="55"/>
      <c r="L658" s="55"/>
      <c r="M658" s="55"/>
      <c r="N658" s="55"/>
      <c r="O658" s="56">
        <f t="shared" si="246"/>
        <v>0</v>
      </c>
      <c r="Q658" s="57">
        <f t="shared" si="247"/>
        <v>423.5</v>
      </c>
      <c r="R658" s="73">
        <f t="shared" si="248"/>
        <v>1.5056022408963587</v>
      </c>
      <c r="W658" s="10">
        <v>330.9209302325581</v>
      </c>
      <c r="X658" s="58">
        <v>423.5</v>
      </c>
      <c r="Y658" s="1"/>
      <c r="Z658" s="1"/>
      <c r="AA658" s="1"/>
    </row>
    <row r="659" spans="2:27" ht="15" customHeight="1">
      <c r="B659" s="50">
        <v>265285</v>
      </c>
      <c r="C659" s="51"/>
      <c r="D659" s="52" t="s">
        <v>714</v>
      </c>
      <c r="E659" s="53">
        <f t="shared" si="245"/>
        <v>707.2253023255812</v>
      </c>
      <c r="F659" s="54">
        <f t="shared" si="244"/>
        <v>0</v>
      </c>
      <c r="G659" s="55"/>
      <c r="H659" s="55"/>
      <c r="I659" s="55"/>
      <c r="J659" s="55"/>
      <c r="K659" s="55"/>
      <c r="L659" s="55"/>
      <c r="M659" s="55"/>
      <c r="N659" s="55"/>
      <c r="O659" s="56">
        <f t="shared" si="246"/>
        <v>0</v>
      </c>
      <c r="Q659" s="57">
        <f t="shared" si="247"/>
        <v>1064.8</v>
      </c>
      <c r="R659" s="73">
        <f t="shared" si="248"/>
        <v>1.505602240896359</v>
      </c>
      <c r="W659" s="10">
        <v>832.0297674418603</v>
      </c>
      <c r="X659" s="58">
        <v>1064.8</v>
      </c>
      <c r="Y659" s="1"/>
      <c r="Z659" s="1"/>
      <c r="AA659" s="1"/>
    </row>
    <row r="660" spans="2:27" ht="15" customHeight="1">
      <c r="B660" s="50">
        <v>265286</v>
      </c>
      <c r="C660" s="51"/>
      <c r="D660" s="52" t="s">
        <v>715</v>
      </c>
      <c r="E660" s="53">
        <f t="shared" si="245"/>
        <v>763.4818604651161</v>
      </c>
      <c r="F660" s="54">
        <f t="shared" si="244"/>
        <v>0</v>
      </c>
      <c r="G660" s="55"/>
      <c r="H660" s="55"/>
      <c r="I660" s="55"/>
      <c r="J660" s="55"/>
      <c r="K660" s="55"/>
      <c r="L660" s="55"/>
      <c r="M660" s="55"/>
      <c r="N660" s="55"/>
      <c r="O660" s="56">
        <f t="shared" si="246"/>
        <v>0</v>
      </c>
      <c r="Q660" s="57">
        <f t="shared" si="247"/>
        <v>1149.5</v>
      </c>
      <c r="R660" s="73">
        <f t="shared" si="248"/>
        <v>1.5056022408963587</v>
      </c>
      <c r="W660" s="10">
        <v>898.213953488372</v>
      </c>
      <c r="X660" s="58">
        <v>1149.5</v>
      </c>
      <c r="Y660" s="1"/>
      <c r="Z660" s="1"/>
      <c r="AA660" s="1"/>
    </row>
    <row r="661" spans="2:27" ht="15" customHeight="1">
      <c r="B661" s="50">
        <v>412160</v>
      </c>
      <c r="C661" s="51"/>
      <c r="D661" s="52" t="s">
        <v>716</v>
      </c>
      <c r="E661" s="53">
        <f t="shared" si="245"/>
        <v>339.18973255813955</v>
      </c>
      <c r="F661" s="54">
        <f t="shared" si="244"/>
        <v>0</v>
      </c>
      <c r="G661" s="55"/>
      <c r="H661" s="55"/>
      <c r="I661" s="55"/>
      <c r="J661" s="55"/>
      <c r="K661" s="55"/>
      <c r="L661" s="55"/>
      <c r="M661" s="55"/>
      <c r="N661" s="55"/>
      <c r="O661" s="56">
        <f t="shared" si="246"/>
        <v>0</v>
      </c>
      <c r="Q661" s="57">
        <f t="shared" si="247"/>
        <v>526.35</v>
      </c>
      <c r="R661" s="73">
        <f t="shared" si="248"/>
        <v>1.5517863587152652</v>
      </c>
      <c r="W661" s="10">
        <v>399.04674418604657</v>
      </c>
      <c r="X661" s="58">
        <v>526.35</v>
      </c>
      <c r="Y661" s="1"/>
      <c r="Z661" s="1"/>
      <c r="AA661" s="1"/>
    </row>
    <row r="662" spans="2:27" ht="15" customHeight="1">
      <c r="B662" s="50">
        <v>265283</v>
      </c>
      <c r="C662" s="51"/>
      <c r="D662" s="52" t="s">
        <v>717</v>
      </c>
      <c r="E662" s="53">
        <f t="shared" si="245"/>
        <v>1245.6809302325578</v>
      </c>
      <c r="F662" s="54">
        <f t="shared" si="244"/>
        <v>0</v>
      </c>
      <c r="G662" s="55"/>
      <c r="H662" s="55"/>
      <c r="I662" s="55"/>
      <c r="J662" s="55"/>
      <c r="K662" s="55"/>
      <c r="L662" s="55"/>
      <c r="M662" s="55"/>
      <c r="N662" s="55"/>
      <c r="O662" s="56">
        <f t="shared" si="246"/>
        <v>0</v>
      </c>
      <c r="Q662" s="57">
        <f t="shared" si="247"/>
        <v>1875.5</v>
      </c>
      <c r="R662" s="73">
        <f t="shared" si="248"/>
        <v>1.505602240896359</v>
      </c>
      <c r="W662" s="10">
        <v>1465.5069767441857</v>
      </c>
      <c r="X662" s="58">
        <v>1875.5</v>
      </c>
      <c r="Y662" s="1"/>
      <c r="Z662" s="1"/>
      <c r="AA662" s="1"/>
    </row>
    <row r="663" spans="2:27" ht="15" customHeight="1">
      <c r="B663" s="50">
        <v>265288</v>
      </c>
      <c r="C663" s="51"/>
      <c r="D663" s="52" t="s">
        <v>718</v>
      </c>
      <c r="E663" s="53">
        <f t="shared" si="245"/>
        <v>610.7854883720929</v>
      </c>
      <c r="F663" s="54">
        <f t="shared" si="244"/>
        <v>0</v>
      </c>
      <c r="G663" s="55"/>
      <c r="H663" s="55"/>
      <c r="I663" s="55"/>
      <c r="J663" s="55"/>
      <c r="K663" s="55"/>
      <c r="L663" s="55"/>
      <c r="M663" s="55"/>
      <c r="N663" s="55"/>
      <c r="O663" s="56">
        <f t="shared" si="246"/>
        <v>0</v>
      </c>
      <c r="Q663" s="57">
        <f t="shared" si="247"/>
        <v>919.6</v>
      </c>
      <c r="R663" s="73">
        <f t="shared" si="248"/>
        <v>1.5056022408963587</v>
      </c>
      <c r="W663" s="10">
        <v>718.5711627906976</v>
      </c>
      <c r="X663" s="58">
        <v>919.6</v>
      </c>
      <c r="Y663" s="1"/>
      <c r="Z663" s="1"/>
      <c r="AA663" s="1"/>
    </row>
    <row r="664" spans="2:27" ht="15" customHeight="1">
      <c r="B664" s="50">
        <v>265275</v>
      </c>
      <c r="C664" s="51"/>
      <c r="D664" s="52" t="s">
        <v>719</v>
      </c>
      <c r="E664" s="53">
        <f t="shared" si="245"/>
        <v>1486.7804651162787</v>
      </c>
      <c r="F664" s="54">
        <f t="shared" si="244"/>
        <v>0</v>
      </c>
      <c r="G664" s="55"/>
      <c r="H664" s="55"/>
      <c r="I664" s="55"/>
      <c r="J664" s="55"/>
      <c r="K664" s="55"/>
      <c r="L664" s="55"/>
      <c r="M664" s="55"/>
      <c r="N664" s="55"/>
      <c r="O664" s="56">
        <f t="shared" si="246"/>
        <v>0</v>
      </c>
      <c r="Q664" s="57">
        <f t="shared" si="247"/>
        <v>2238.5</v>
      </c>
      <c r="R664" s="73">
        <f t="shared" si="248"/>
        <v>1.505602240896359</v>
      </c>
      <c r="W664" s="10">
        <v>1749.1534883720926</v>
      </c>
      <c r="X664" s="58">
        <v>2238.5</v>
      </c>
      <c r="Y664" s="1"/>
      <c r="Z664" s="1"/>
      <c r="AA664" s="1"/>
    </row>
    <row r="665" spans="2:27" ht="15" customHeight="1">
      <c r="B665" s="50">
        <v>265273</v>
      </c>
      <c r="C665" s="51"/>
      <c r="D665" s="52" t="s">
        <v>720</v>
      </c>
      <c r="E665" s="53">
        <f t="shared" si="245"/>
        <v>642.1284279069765</v>
      </c>
      <c r="F665" s="54">
        <f t="shared" si="244"/>
        <v>0</v>
      </c>
      <c r="G665" s="55"/>
      <c r="H665" s="55"/>
      <c r="I665" s="55"/>
      <c r="J665" s="55"/>
      <c r="K665" s="55"/>
      <c r="L665" s="55"/>
      <c r="M665" s="55"/>
      <c r="N665" s="55"/>
      <c r="O665" s="56">
        <f t="shared" si="246"/>
        <v>0</v>
      </c>
      <c r="Q665" s="57">
        <f t="shared" si="247"/>
        <v>966.79</v>
      </c>
      <c r="R665" s="73">
        <f t="shared" si="248"/>
        <v>1.505602240896359</v>
      </c>
      <c r="W665" s="10">
        <v>755.4452093023253</v>
      </c>
      <c r="X665" s="58">
        <v>966.79</v>
      </c>
      <c r="Y665" s="1"/>
      <c r="Z665" s="1"/>
      <c r="AA665" s="1"/>
    </row>
    <row r="666" spans="2:27" ht="15" customHeight="1">
      <c r="B666" s="50">
        <v>265284</v>
      </c>
      <c r="C666" s="51"/>
      <c r="D666" s="52" t="s">
        <v>721</v>
      </c>
      <c r="E666" s="53">
        <f t="shared" si="245"/>
        <v>506.3090232558138</v>
      </c>
      <c r="F666" s="54">
        <f t="shared" si="244"/>
        <v>0</v>
      </c>
      <c r="G666" s="55"/>
      <c r="H666" s="55"/>
      <c r="I666" s="55"/>
      <c r="J666" s="55"/>
      <c r="K666" s="55"/>
      <c r="L666" s="55"/>
      <c r="M666" s="55"/>
      <c r="N666" s="55"/>
      <c r="O666" s="56">
        <f t="shared" si="246"/>
        <v>0</v>
      </c>
      <c r="Q666" s="57">
        <f t="shared" si="247"/>
        <v>762.3</v>
      </c>
      <c r="R666" s="73">
        <f t="shared" si="248"/>
        <v>1.5056022408963587</v>
      </c>
      <c r="W666" s="10">
        <v>595.6576744186045</v>
      </c>
      <c r="X666" s="58">
        <v>762.3</v>
      </c>
      <c r="Y666" s="1"/>
      <c r="Z666" s="1"/>
      <c r="AA666" s="1"/>
    </row>
    <row r="667" spans="2:27" ht="15" customHeight="1">
      <c r="B667" s="50">
        <v>265272</v>
      </c>
      <c r="C667" s="51"/>
      <c r="D667" s="52" t="s">
        <v>722</v>
      </c>
      <c r="E667" s="53">
        <f t="shared" si="245"/>
        <v>554.5289302325581</v>
      </c>
      <c r="F667" s="54">
        <f t="shared" si="244"/>
        <v>0</v>
      </c>
      <c r="G667" s="55"/>
      <c r="H667" s="55"/>
      <c r="I667" s="55"/>
      <c r="J667" s="55"/>
      <c r="K667" s="55"/>
      <c r="L667" s="55"/>
      <c r="M667" s="55"/>
      <c r="N667" s="55"/>
      <c r="O667" s="56">
        <f t="shared" si="246"/>
        <v>0</v>
      </c>
      <c r="Q667" s="57">
        <f t="shared" si="247"/>
        <v>834.9</v>
      </c>
      <c r="R667" s="73">
        <f t="shared" si="248"/>
        <v>1.5056022408963587</v>
      </c>
      <c r="W667" s="10">
        <v>652.386976744186</v>
      </c>
      <c r="X667" s="58">
        <v>834.9</v>
      </c>
      <c r="Y667" s="1"/>
      <c r="Z667" s="1"/>
      <c r="AA667" s="1"/>
    </row>
    <row r="668" spans="2:27" ht="15" customHeight="1">
      <c r="B668" s="50">
        <v>265274</v>
      </c>
      <c r="C668" s="51"/>
      <c r="D668" s="52" t="s">
        <v>723</v>
      </c>
      <c r="E668" s="53">
        <f t="shared" si="245"/>
        <v>1406.4139534883718</v>
      </c>
      <c r="F668" s="54">
        <f t="shared" si="244"/>
        <v>0</v>
      </c>
      <c r="G668" s="55"/>
      <c r="H668" s="55"/>
      <c r="I668" s="55"/>
      <c r="J668" s="55"/>
      <c r="K668" s="55"/>
      <c r="L668" s="55"/>
      <c r="M668" s="55"/>
      <c r="N668" s="55"/>
      <c r="O668" s="56">
        <f t="shared" si="246"/>
        <v>0</v>
      </c>
      <c r="Q668" s="57">
        <f t="shared" si="247"/>
        <v>2117.5</v>
      </c>
      <c r="R668" s="73">
        <f t="shared" si="248"/>
        <v>1.5056022408963587</v>
      </c>
      <c r="W668" s="10">
        <v>1654.6046511627903</v>
      </c>
      <c r="X668" s="58">
        <v>2117.5</v>
      </c>
      <c r="Y668" s="1"/>
      <c r="Z668" s="1"/>
      <c r="AA668" s="1"/>
    </row>
    <row r="669" spans="2:27" ht="15.75" customHeight="1">
      <c r="B669" s="112" t="s">
        <v>178</v>
      </c>
      <c r="C669" s="112"/>
      <c r="D669" s="96" t="s">
        <v>724</v>
      </c>
      <c r="E669" s="97" t="s">
        <v>180</v>
      </c>
      <c r="F669" s="54">
        <f t="shared" si="244"/>
        <v>0</v>
      </c>
      <c r="G669" s="98" t="s">
        <v>181</v>
      </c>
      <c r="H669" s="98"/>
      <c r="I669" s="98"/>
      <c r="J669" s="98"/>
      <c r="K669" s="98"/>
      <c r="L669" s="98"/>
      <c r="M669" s="98"/>
      <c r="N669" s="98"/>
      <c r="O669" s="96" t="s">
        <v>182</v>
      </c>
      <c r="Q669" s="99"/>
      <c r="R669" s="99"/>
      <c r="W669" s="10" t="e">
        <f>#N/A</f>
        <v>#N/A</v>
      </c>
      <c r="X669" s="58" t="e">
        <f>#N/A</f>
        <v>#N/A</v>
      </c>
      <c r="Y669" s="1"/>
      <c r="Z669" s="1"/>
      <c r="AA669" s="1"/>
    </row>
    <row r="670" spans="2:27" ht="15" customHeight="1">
      <c r="B670" s="50">
        <v>265486</v>
      </c>
      <c r="C670" s="51"/>
      <c r="D670" s="52" t="s">
        <v>725</v>
      </c>
      <c r="E670" s="53">
        <f aca="true" t="shared" si="249" ref="E670:E693">(W670-W670*$E$5)</f>
        <v>3656.3175</v>
      </c>
      <c r="F670" s="54">
        <f t="shared" si="244"/>
        <v>0</v>
      </c>
      <c r="G670" s="55"/>
      <c r="H670" s="55"/>
      <c r="I670" s="55"/>
      <c r="J670" s="55"/>
      <c r="K670" s="55"/>
      <c r="L670" s="55"/>
      <c r="M670" s="55"/>
      <c r="N670" s="55"/>
      <c r="O670" s="56">
        <f aca="true" t="shared" si="250" ref="O670:O693">E670*F670</f>
        <v>0</v>
      </c>
      <c r="Q670" s="57">
        <f aca="true" t="shared" si="251" ref="Q670:Q693">X670</f>
        <v>5445</v>
      </c>
      <c r="R670" s="73">
        <f aca="true" t="shared" si="252" ref="R670:R693">Q670/E670</f>
        <v>1.4892032762472076</v>
      </c>
      <c r="W670" s="10">
        <v>4301.55</v>
      </c>
      <c r="X670" s="58">
        <v>5445</v>
      </c>
      <c r="Y670" s="1"/>
      <c r="Z670" s="1"/>
      <c r="AA670" s="1"/>
    </row>
    <row r="671" spans="2:27" ht="15" customHeight="1">
      <c r="B671" s="50">
        <v>265400</v>
      </c>
      <c r="C671" s="51"/>
      <c r="D671" s="52" t="s">
        <v>726</v>
      </c>
      <c r="E671" s="53">
        <f t="shared" si="249"/>
        <v>2925.054</v>
      </c>
      <c r="F671" s="54">
        <f t="shared" si="244"/>
        <v>0</v>
      </c>
      <c r="G671" s="55"/>
      <c r="H671" s="55"/>
      <c r="I671" s="55"/>
      <c r="J671" s="55"/>
      <c r="K671" s="55"/>
      <c r="L671" s="55"/>
      <c r="M671" s="55"/>
      <c r="N671" s="55"/>
      <c r="O671" s="56">
        <f t="shared" si="250"/>
        <v>0</v>
      </c>
      <c r="Q671" s="57">
        <f t="shared" si="251"/>
        <v>4356</v>
      </c>
      <c r="R671" s="73">
        <f t="shared" si="252"/>
        <v>1.4892032762472076</v>
      </c>
      <c r="W671" s="10">
        <v>3441.24</v>
      </c>
      <c r="X671" s="58">
        <v>4356</v>
      </c>
      <c r="Y671" s="1"/>
      <c r="Z671" s="1"/>
      <c r="AA671" s="1"/>
    </row>
    <row r="672" spans="2:27" ht="15" customHeight="1">
      <c r="B672" s="50">
        <v>265402</v>
      </c>
      <c r="C672" s="51"/>
      <c r="D672" s="52" t="s">
        <v>727</v>
      </c>
      <c r="E672" s="53">
        <f t="shared" si="249"/>
        <v>3168.8085</v>
      </c>
      <c r="F672" s="54">
        <f t="shared" si="244"/>
        <v>0</v>
      </c>
      <c r="G672" s="55"/>
      <c r="H672" s="55"/>
      <c r="I672" s="55"/>
      <c r="J672" s="55"/>
      <c r="K672" s="55"/>
      <c r="L672" s="55"/>
      <c r="M672" s="55"/>
      <c r="N672" s="55"/>
      <c r="O672" s="56">
        <f t="shared" si="250"/>
        <v>0</v>
      </c>
      <c r="Q672" s="57">
        <f t="shared" si="251"/>
        <v>4719</v>
      </c>
      <c r="R672" s="73">
        <f t="shared" si="252"/>
        <v>1.4892032762472076</v>
      </c>
      <c r="W672" s="10">
        <v>3728.01</v>
      </c>
      <c r="X672" s="58">
        <v>4719</v>
      </c>
      <c r="Y672" s="1"/>
      <c r="Z672" s="1"/>
      <c r="AA672" s="1"/>
    </row>
    <row r="673" spans="2:27" ht="15" customHeight="1">
      <c r="B673" s="50">
        <v>265403</v>
      </c>
      <c r="C673" s="51"/>
      <c r="D673" s="52" t="s">
        <v>728</v>
      </c>
      <c r="E673" s="53">
        <f t="shared" si="249"/>
        <v>8531.4075</v>
      </c>
      <c r="F673" s="54">
        <f t="shared" si="244"/>
        <v>0</v>
      </c>
      <c r="G673" s="55"/>
      <c r="H673" s="55"/>
      <c r="I673" s="55"/>
      <c r="J673" s="55"/>
      <c r="K673" s="55"/>
      <c r="L673" s="55"/>
      <c r="M673" s="55"/>
      <c r="N673" s="55"/>
      <c r="O673" s="56">
        <f t="shared" si="250"/>
        <v>0</v>
      </c>
      <c r="Q673" s="57">
        <f t="shared" si="251"/>
        <v>12705</v>
      </c>
      <c r="R673" s="73">
        <f t="shared" si="252"/>
        <v>1.4892032762472078</v>
      </c>
      <c r="W673" s="10">
        <v>10036.949999999999</v>
      </c>
      <c r="X673" s="58">
        <v>12705</v>
      </c>
      <c r="Y673" s="1"/>
      <c r="Z673" s="1"/>
      <c r="AA673" s="1"/>
    </row>
    <row r="674" spans="2:27" ht="15" customHeight="1">
      <c r="B674" s="50">
        <v>265404</v>
      </c>
      <c r="C674" s="51"/>
      <c r="D674" s="52" t="s">
        <v>729</v>
      </c>
      <c r="E674" s="53">
        <f t="shared" si="249"/>
        <v>9018.9165</v>
      </c>
      <c r="F674" s="54">
        <f t="shared" si="244"/>
        <v>0</v>
      </c>
      <c r="G674" s="55"/>
      <c r="H674" s="55"/>
      <c r="I674" s="55"/>
      <c r="J674" s="55"/>
      <c r="K674" s="55"/>
      <c r="L674" s="55"/>
      <c r="M674" s="55"/>
      <c r="N674" s="55"/>
      <c r="O674" s="56">
        <f t="shared" si="250"/>
        <v>0</v>
      </c>
      <c r="Q674" s="57">
        <f t="shared" si="251"/>
        <v>13431</v>
      </c>
      <c r="R674" s="73">
        <f t="shared" si="252"/>
        <v>1.4892032762472078</v>
      </c>
      <c r="W674" s="10">
        <v>10610.49</v>
      </c>
      <c r="X674" s="58">
        <v>13431</v>
      </c>
      <c r="Y674" s="1"/>
      <c r="Z674" s="1"/>
      <c r="AA674" s="1"/>
    </row>
    <row r="675" spans="2:27" ht="15" customHeight="1">
      <c r="B675" s="50">
        <v>265405</v>
      </c>
      <c r="C675" s="51"/>
      <c r="D675" s="52" t="s">
        <v>730</v>
      </c>
      <c r="E675" s="53">
        <f t="shared" si="249"/>
        <v>8206.4015</v>
      </c>
      <c r="F675" s="54">
        <f t="shared" si="244"/>
        <v>0</v>
      </c>
      <c r="G675" s="55"/>
      <c r="H675" s="55"/>
      <c r="I675" s="55"/>
      <c r="J675" s="55"/>
      <c r="K675" s="55"/>
      <c r="L675" s="55"/>
      <c r="M675" s="55"/>
      <c r="N675" s="55"/>
      <c r="O675" s="56">
        <f t="shared" si="250"/>
        <v>0</v>
      </c>
      <c r="Q675" s="57">
        <f t="shared" si="251"/>
        <v>12221</v>
      </c>
      <c r="R675" s="73">
        <f t="shared" si="252"/>
        <v>1.4892032762472078</v>
      </c>
      <c r="W675" s="10">
        <v>9654.59</v>
      </c>
      <c r="X675" s="58">
        <v>12221</v>
      </c>
      <c r="Y675" s="1"/>
      <c r="Z675" s="1"/>
      <c r="AA675" s="1"/>
    </row>
    <row r="676" spans="2:27" ht="15" customHeight="1">
      <c r="B676" s="50">
        <v>265406</v>
      </c>
      <c r="C676" s="51"/>
      <c r="D676" s="52" t="s">
        <v>731</v>
      </c>
      <c r="E676" s="53">
        <f t="shared" si="249"/>
        <v>11781.467499999999</v>
      </c>
      <c r="F676" s="54">
        <f t="shared" si="244"/>
        <v>0</v>
      </c>
      <c r="G676" s="55"/>
      <c r="H676" s="55"/>
      <c r="I676" s="55"/>
      <c r="J676" s="55"/>
      <c r="K676" s="55"/>
      <c r="L676" s="55"/>
      <c r="M676" s="55"/>
      <c r="N676" s="55"/>
      <c r="O676" s="56">
        <f t="shared" si="250"/>
        <v>0</v>
      </c>
      <c r="Q676" s="57">
        <f t="shared" si="251"/>
        <v>17545</v>
      </c>
      <c r="R676" s="73">
        <f t="shared" si="252"/>
        <v>1.4892032762472078</v>
      </c>
      <c r="W676" s="10">
        <v>13860.55</v>
      </c>
      <c r="X676" s="58">
        <v>17545</v>
      </c>
      <c r="Y676" s="1"/>
      <c r="Z676" s="1"/>
      <c r="AA676" s="1"/>
    </row>
    <row r="677" spans="2:27" ht="15" customHeight="1">
      <c r="B677" s="50">
        <v>265407</v>
      </c>
      <c r="C677" s="51"/>
      <c r="D677" s="52" t="s">
        <v>732</v>
      </c>
      <c r="E677" s="53">
        <f t="shared" si="249"/>
        <v>3656.3175</v>
      </c>
      <c r="F677" s="54">
        <f t="shared" si="244"/>
        <v>0</v>
      </c>
      <c r="G677" s="55"/>
      <c r="H677" s="55"/>
      <c r="I677" s="55"/>
      <c r="J677" s="55"/>
      <c r="K677" s="55"/>
      <c r="L677" s="55"/>
      <c r="M677" s="55"/>
      <c r="N677" s="55"/>
      <c r="O677" s="56">
        <f t="shared" si="250"/>
        <v>0</v>
      </c>
      <c r="Q677" s="57">
        <f t="shared" si="251"/>
        <v>5445</v>
      </c>
      <c r="R677" s="73">
        <f t="shared" si="252"/>
        <v>1.4892032762472076</v>
      </c>
      <c r="W677" s="10">
        <v>4301.55</v>
      </c>
      <c r="X677" s="58">
        <v>5445</v>
      </c>
      <c r="Y677" s="1"/>
      <c r="Z677" s="1"/>
      <c r="AA677" s="1"/>
    </row>
    <row r="678" spans="2:27" ht="15" customHeight="1">
      <c r="B678" s="50">
        <v>265409</v>
      </c>
      <c r="C678" s="51"/>
      <c r="D678" s="52" t="s">
        <v>733</v>
      </c>
      <c r="E678" s="53">
        <f t="shared" si="249"/>
        <v>4956.3414999999995</v>
      </c>
      <c r="F678" s="54">
        <f t="shared" si="244"/>
        <v>0</v>
      </c>
      <c r="G678" s="55"/>
      <c r="H678" s="55"/>
      <c r="I678" s="55"/>
      <c r="J678" s="55"/>
      <c r="K678" s="55"/>
      <c r="L678" s="55"/>
      <c r="M678" s="55"/>
      <c r="N678" s="55"/>
      <c r="O678" s="56">
        <f t="shared" si="250"/>
        <v>0</v>
      </c>
      <c r="Q678" s="57">
        <f t="shared" si="251"/>
        <v>7381</v>
      </c>
      <c r="R678" s="73">
        <f t="shared" si="252"/>
        <v>1.4892032762472078</v>
      </c>
      <c r="W678" s="10">
        <v>5830.99</v>
      </c>
      <c r="X678" s="58">
        <v>7381</v>
      </c>
      <c r="Y678" s="1"/>
      <c r="Z678" s="1"/>
      <c r="AA678" s="1"/>
    </row>
    <row r="679" spans="2:27" ht="15" customHeight="1">
      <c r="B679" s="50">
        <v>265410</v>
      </c>
      <c r="C679" s="51"/>
      <c r="D679" s="52" t="s">
        <v>734</v>
      </c>
      <c r="E679" s="53">
        <f t="shared" si="249"/>
        <v>5037.593</v>
      </c>
      <c r="F679" s="54">
        <f t="shared" si="244"/>
        <v>0</v>
      </c>
      <c r="G679" s="55"/>
      <c r="H679" s="55"/>
      <c r="I679" s="55"/>
      <c r="J679" s="55"/>
      <c r="K679" s="55"/>
      <c r="L679" s="55"/>
      <c r="M679" s="55"/>
      <c r="N679" s="55"/>
      <c r="O679" s="56">
        <f t="shared" si="250"/>
        <v>0</v>
      </c>
      <c r="Q679" s="57">
        <f t="shared" si="251"/>
        <v>7502</v>
      </c>
      <c r="R679" s="73">
        <f t="shared" si="252"/>
        <v>1.4892032762472078</v>
      </c>
      <c r="W679" s="10">
        <v>5926.58</v>
      </c>
      <c r="X679" s="58">
        <v>7502</v>
      </c>
      <c r="Y679" s="1"/>
      <c r="Z679" s="1"/>
      <c r="AA679" s="1"/>
    </row>
    <row r="680" spans="2:27" ht="15" customHeight="1">
      <c r="B680" s="50">
        <v>265411</v>
      </c>
      <c r="C680" s="51"/>
      <c r="D680" s="52" t="s">
        <v>735</v>
      </c>
      <c r="E680" s="53">
        <f t="shared" si="249"/>
        <v>6662.623</v>
      </c>
      <c r="F680" s="54">
        <f t="shared" si="244"/>
        <v>0</v>
      </c>
      <c r="G680" s="55"/>
      <c r="H680" s="55"/>
      <c r="I680" s="55"/>
      <c r="J680" s="55"/>
      <c r="K680" s="55"/>
      <c r="L680" s="55"/>
      <c r="M680" s="55"/>
      <c r="N680" s="55"/>
      <c r="O680" s="56">
        <f t="shared" si="250"/>
        <v>0</v>
      </c>
      <c r="Q680" s="57">
        <f t="shared" si="251"/>
        <v>9922</v>
      </c>
      <c r="R680" s="73">
        <f t="shared" si="252"/>
        <v>1.4892032762472078</v>
      </c>
      <c r="W680" s="10">
        <v>7838.38</v>
      </c>
      <c r="X680" s="58">
        <v>9922</v>
      </c>
      <c r="Y680" s="1"/>
      <c r="Z680" s="1"/>
      <c r="AA680" s="1"/>
    </row>
    <row r="681" spans="2:27" ht="15" customHeight="1">
      <c r="B681" s="50">
        <v>265412</v>
      </c>
      <c r="C681" s="51"/>
      <c r="D681" s="52" t="s">
        <v>736</v>
      </c>
      <c r="E681" s="53">
        <f t="shared" si="249"/>
        <v>8043.8985</v>
      </c>
      <c r="F681" s="54">
        <f t="shared" si="244"/>
        <v>0</v>
      </c>
      <c r="G681" s="55"/>
      <c r="H681" s="55"/>
      <c r="I681" s="55"/>
      <c r="J681" s="55"/>
      <c r="K681" s="55"/>
      <c r="L681" s="55"/>
      <c r="M681" s="55"/>
      <c r="N681" s="55"/>
      <c r="O681" s="56">
        <f t="shared" si="250"/>
        <v>0</v>
      </c>
      <c r="Q681" s="57">
        <f t="shared" si="251"/>
        <v>11979</v>
      </c>
      <c r="R681" s="73">
        <f t="shared" si="252"/>
        <v>1.4892032762472076</v>
      </c>
      <c r="W681" s="10">
        <v>9463.41</v>
      </c>
      <c r="X681" s="58">
        <v>11979</v>
      </c>
      <c r="Y681" s="1"/>
      <c r="Z681" s="1"/>
      <c r="AA681" s="1"/>
    </row>
    <row r="682" spans="2:27" ht="15" customHeight="1">
      <c r="B682" s="50">
        <v>265413</v>
      </c>
      <c r="C682" s="51"/>
      <c r="D682" s="52" t="s">
        <v>737</v>
      </c>
      <c r="E682" s="53">
        <f t="shared" si="249"/>
        <v>7068.8805</v>
      </c>
      <c r="F682" s="54">
        <f t="shared" si="244"/>
        <v>0</v>
      </c>
      <c r="G682" s="55"/>
      <c r="H682" s="55"/>
      <c r="I682" s="55"/>
      <c r="J682" s="55"/>
      <c r="K682" s="55"/>
      <c r="L682" s="55"/>
      <c r="M682" s="55"/>
      <c r="N682" s="55"/>
      <c r="O682" s="56">
        <f t="shared" si="250"/>
        <v>0</v>
      </c>
      <c r="Q682" s="57">
        <f t="shared" si="251"/>
        <v>10527</v>
      </c>
      <c r="R682" s="73">
        <f t="shared" si="252"/>
        <v>1.4892032762472076</v>
      </c>
      <c r="W682" s="10">
        <v>8316.33</v>
      </c>
      <c r="X682" s="58">
        <v>10527</v>
      </c>
      <c r="Y682" s="1"/>
      <c r="Z682" s="1"/>
      <c r="AA682" s="1"/>
    </row>
    <row r="683" spans="2:27" ht="15" customHeight="1">
      <c r="B683" s="50">
        <v>265414</v>
      </c>
      <c r="C683" s="51"/>
      <c r="D683" s="52" t="s">
        <v>738</v>
      </c>
      <c r="E683" s="53">
        <f t="shared" si="249"/>
        <v>8775.162</v>
      </c>
      <c r="F683" s="54">
        <f t="shared" si="244"/>
        <v>0</v>
      </c>
      <c r="G683" s="55"/>
      <c r="H683" s="55"/>
      <c r="I683" s="55"/>
      <c r="J683" s="55"/>
      <c r="K683" s="55"/>
      <c r="L683" s="55"/>
      <c r="M683" s="55"/>
      <c r="N683" s="55"/>
      <c r="O683" s="56">
        <f t="shared" si="250"/>
        <v>0</v>
      </c>
      <c r="Q683" s="57">
        <f t="shared" si="251"/>
        <v>13068</v>
      </c>
      <c r="R683" s="73">
        <f t="shared" si="252"/>
        <v>1.4892032762472076</v>
      </c>
      <c r="W683" s="10">
        <v>10323.72</v>
      </c>
      <c r="X683" s="58">
        <v>13068</v>
      </c>
      <c r="Y683" s="1"/>
      <c r="Z683" s="1"/>
      <c r="AA683" s="1"/>
    </row>
    <row r="684" spans="2:27" ht="15" customHeight="1">
      <c r="B684" s="50">
        <v>265415</v>
      </c>
      <c r="C684" s="51"/>
      <c r="D684" s="52" t="s">
        <v>739</v>
      </c>
      <c r="E684" s="53">
        <f t="shared" si="249"/>
        <v>9587.677</v>
      </c>
      <c r="F684" s="54">
        <f t="shared" si="244"/>
        <v>0</v>
      </c>
      <c r="G684" s="55"/>
      <c r="H684" s="55"/>
      <c r="I684" s="55"/>
      <c r="J684" s="55"/>
      <c r="K684" s="55"/>
      <c r="L684" s="55"/>
      <c r="M684" s="55"/>
      <c r="N684" s="55"/>
      <c r="O684" s="56">
        <f t="shared" si="250"/>
        <v>0</v>
      </c>
      <c r="Q684" s="57">
        <f t="shared" si="251"/>
        <v>14278</v>
      </c>
      <c r="R684" s="73">
        <f t="shared" si="252"/>
        <v>1.4892032762472078</v>
      </c>
      <c r="W684" s="10">
        <v>11279.62</v>
      </c>
      <c r="X684" s="58">
        <v>14278</v>
      </c>
      <c r="Y684" s="1"/>
      <c r="Z684" s="1"/>
      <c r="AA684" s="1"/>
    </row>
    <row r="685" spans="2:27" ht="15" customHeight="1">
      <c r="B685" s="50">
        <v>265416</v>
      </c>
      <c r="C685" s="51"/>
      <c r="D685" s="52" t="s">
        <v>740</v>
      </c>
      <c r="E685" s="53">
        <f t="shared" si="249"/>
        <v>10968.9525</v>
      </c>
      <c r="F685" s="54">
        <f t="shared" si="244"/>
        <v>0</v>
      </c>
      <c r="G685" s="55"/>
      <c r="H685" s="55"/>
      <c r="I685" s="55"/>
      <c r="J685" s="55"/>
      <c r="K685" s="55"/>
      <c r="L685" s="55"/>
      <c r="M685" s="55"/>
      <c r="N685" s="55"/>
      <c r="O685" s="56">
        <f t="shared" si="250"/>
        <v>0</v>
      </c>
      <c r="Q685" s="57">
        <f t="shared" si="251"/>
        <v>16335</v>
      </c>
      <c r="R685" s="73">
        <f t="shared" si="252"/>
        <v>1.4892032762472078</v>
      </c>
      <c r="W685" s="10">
        <v>12904.65</v>
      </c>
      <c r="X685" s="58">
        <v>16335</v>
      </c>
      <c r="Y685" s="1"/>
      <c r="Z685" s="1"/>
      <c r="AA685" s="1"/>
    </row>
    <row r="686" spans="2:27" ht="15" customHeight="1">
      <c r="B686" s="50">
        <v>265419</v>
      </c>
      <c r="C686" s="51"/>
      <c r="D686" s="52" t="s">
        <v>741</v>
      </c>
      <c r="E686" s="53">
        <f t="shared" si="249"/>
        <v>7068.8805</v>
      </c>
      <c r="F686" s="54">
        <f t="shared" si="244"/>
        <v>0</v>
      </c>
      <c r="G686" s="55"/>
      <c r="H686" s="55"/>
      <c r="I686" s="55"/>
      <c r="J686" s="55"/>
      <c r="K686" s="55"/>
      <c r="L686" s="55"/>
      <c r="M686" s="55"/>
      <c r="N686" s="55"/>
      <c r="O686" s="56">
        <f t="shared" si="250"/>
        <v>0</v>
      </c>
      <c r="Q686" s="57">
        <f t="shared" si="251"/>
        <v>10527</v>
      </c>
      <c r="R686" s="73">
        <f t="shared" si="252"/>
        <v>1.4892032762472076</v>
      </c>
      <c r="W686" s="10">
        <v>8316.33</v>
      </c>
      <c r="X686" s="58">
        <v>10527</v>
      </c>
      <c r="Y686" s="1"/>
      <c r="Z686" s="1"/>
      <c r="AA686" s="1"/>
    </row>
    <row r="687" spans="2:27" ht="15" customHeight="1">
      <c r="B687" s="50">
        <v>265420</v>
      </c>
      <c r="C687" s="51"/>
      <c r="D687" s="52" t="s">
        <v>742</v>
      </c>
      <c r="E687" s="53">
        <f t="shared" si="249"/>
        <v>8693.9105</v>
      </c>
      <c r="F687" s="54">
        <f t="shared" si="244"/>
        <v>0</v>
      </c>
      <c r="G687" s="55"/>
      <c r="H687" s="55"/>
      <c r="I687" s="55"/>
      <c r="J687" s="55"/>
      <c r="K687" s="55"/>
      <c r="L687" s="55"/>
      <c r="M687" s="55"/>
      <c r="N687" s="55"/>
      <c r="O687" s="56">
        <f t="shared" si="250"/>
        <v>0</v>
      </c>
      <c r="Q687" s="57">
        <f t="shared" si="251"/>
        <v>12947</v>
      </c>
      <c r="R687" s="73">
        <f t="shared" si="252"/>
        <v>1.4892032762472078</v>
      </c>
      <c r="W687" s="10">
        <v>10228.13</v>
      </c>
      <c r="X687" s="58">
        <v>12947</v>
      </c>
      <c r="Y687" s="1"/>
      <c r="Z687" s="1"/>
      <c r="AA687" s="1"/>
    </row>
    <row r="688" spans="2:27" ht="15" customHeight="1">
      <c r="B688" s="50">
        <v>265421</v>
      </c>
      <c r="C688" s="51"/>
      <c r="D688" s="52" t="s">
        <v>743</v>
      </c>
      <c r="E688" s="53">
        <f t="shared" si="249"/>
        <v>7718.8925</v>
      </c>
      <c r="F688" s="54">
        <f t="shared" si="244"/>
        <v>0</v>
      </c>
      <c r="G688" s="55"/>
      <c r="H688" s="55"/>
      <c r="I688" s="55"/>
      <c r="J688" s="55"/>
      <c r="K688" s="55"/>
      <c r="L688" s="55"/>
      <c r="M688" s="55"/>
      <c r="N688" s="55"/>
      <c r="O688" s="56">
        <f t="shared" si="250"/>
        <v>0</v>
      </c>
      <c r="Q688" s="57">
        <f t="shared" si="251"/>
        <v>11495</v>
      </c>
      <c r="R688" s="73">
        <f t="shared" si="252"/>
        <v>1.4892032762472078</v>
      </c>
      <c r="W688" s="10">
        <v>9081.05</v>
      </c>
      <c r="X688" s="58">
        <v>11495</v>
      </c>
      <c r="Y688" s="1"/>
      <c r="Z688" s="1"/>
      <c r="AA688" s="1"/>
    </row>
    <row r="689" spans="2:27" ht="15" customHeight="1">
      <c r="B689" s="50">
        <v>265422</v>
      </c>
      <c r="C689" s="51"/>
      <c r="D689" s="52" t="s">
        <v>744</v>
      </c>
      <c r="E689" s="53">
        <f t="shared" si="249"/>
        <v>9181.4195</v>
      </c>
      <c r="F689" s="54">
        <f t="shared" si="244"/>
        <v>0</v>
      </c>
      <c r="G689" s="55"/>
      <c r="H689" s="55"/>
      <c r="I689" s="55"/>
      <c r="J689" s="55"/>
      <c r="K689" s="55"/>
      <c r="L689" s="55"/>
      <c r="M689" s="55"/>
      <c r="N689" s="55"/>
      <c r="O689" s="56">
        <f t="shared" si="250"/>
        <v>0</v>
      </c>
      <c r="Q689" s="57">
        <f t="shared" si="251"/>
        <v>13673</v>
      </c>
      <c r="R689" s="73">
        <f t="shared" si="252"/>
        <v>1.4892032762472078</v>
      </c>
      <c r="W689" s="10">
        <v>10801.67</v>
      </c>
      <c r="X689" s="58">
        <v>13673</v>
      </c>
      <c r="Y689" s="1"/>
      <c r="Z689" s="1"/>
      <c r="AA689" s="1"/>
    </row>
    <row r="690" spans="2:27" ht="15" customHeight="1">
      <c r="B690" s="50">
        <v>265425</v>
      </c>
      <c r="C690" s="51"/>
      <c r="D690" s="52" t="s">
        <v>745</v>
      </c>
      <c r="E690" s="53">
        <f t="shared" si="249"/>
        <v>15844.0425</v>
      </c>
      <c r="F690" s="54">
        <f t="shared" si="244"/>
        <v>0</v>
      </c>
      <c r="G690" s="55"/>
      <c r="H690" s="55"/>
      <c r="I690" s="55"/>
      <c r="J690" s="55"/>
      <c r="K690" s="55"/>
      <c r="L690" s="55"/>
      <c r="M690" s="55"/>
      <c r="N690" s="55"/>
      <c r="O690" s="56">
        <f t="shared" si="250"/>
        <v>0</v>
      </c>
      <c r="Q690" s="57">
        <f t="shared" si="251"/>
        <v>23595</v>
      </c>
      <c r="R690" s="73">
        <f t="shared" si="252"/>
        <v>1.4892032762472078</v>
      </c>
      <c r="W690" s="10">
        <v>18640.05</v>
      </c>
      <c r="X690" s="58">
        <v>23595</v>
      </c>
      <c r="Y690" s="1"/>
      <c r="Z690" s="1"/>
      <c r="AA690" s="1"/>
    </row>
    <row r="691" spans="2:27" ht="15" customHeight="1">
      <c r="B691" s="50">
        <v>265426</v>
      </c>
      <c r="C691" s="51"/>
      <c r="D691" s="52" t="s">
        <v>746</v>
      </c>
      <c r="E691" s="53">
        <f t="shared" si="249"/>
        <v>17062.815</v>
      </c>
      <c r="F691" s="54">
        <f t="shared" si="244"/>
        <v>0</v>
      </c>
      <c r="G691" s="55"/>
      <c r="H691" s="55"/>
      <c r="I691" s="55"/>
      <c r="J691" s="55"/>
      <c r="K691" s="55"/>
      <c r="L691" s="55"/>
      <c r="M691" s="55"/>
      <c r="N691" s="55"/>
      <c r="O691" s="56">
        <f t="shared" si="250"/>
        <v>0</v>
      </c>
      <c r="Q691" s="57">
        <f t="shared" si="251"/>
        <v>25410</v>
      </c>
      <c r="R691" s="73">
        <f t="shared" si="252"/>
        <v>1.4892032762472078</v>
      </c>
      <c r="W691" s="10">
        <v>20073.899999999998</v>
      </c>
      <c r="X691" s="58">
        <v>25410</v>
      </c>
      <c r="Y691" s="1"/>
      <c r="Z691" s="1"/>
      <c r="AA691" s="1"/>
    </row>
    <row r="692" spans="2:27" ht="15" customHeight="1">
      <c r="B692" s="50">
        <v>265427</v>
      </c>
      <c r="C692" s="51"/>
      <c r="D692" s="52" t="s">
        <v>747</v>
      </c>
      <c r="E692" s="53">
        <f t="shared" si="249"/>
        <v>7718.8925</v>
      </c>
      <c r="F692" s="54">
        <f t="shared" si="244"/>
        <v>0</v>
      </c>
      <c r="G692" s="55"/>
      <c r="H692" s="55"/>
      <c r="I692" s="55"/>
      <c r="J692" s="55"/>
      <c r="K692" s="55"/>
      <c r="L692" s="55"/>
      <c r="M692" s="55"/>
      <c r="N692" s="55"/>
      <c r="O692" s="56">
        <f t="shared" si="250"/>
        <v>0</v>
      </c>
      <c r="Q692" s="57">
        <f t="shared" si="251"/>
        <v>11495</v>
      </c>
      <c r="R692" s="73">
        <f t="shared" si="252"/>
        <v>1.4892032762472078</v>
      </c>
      <c r="W692" s="10">
        <v>9081.05</v>
      </c>
      <c r="X692" s="58">
        <v>11495</v>
      </c>
      <c r="Y692" s="1"/>
      <c r="Z692" s="1"/>
      <c r="AA692" s="1"/>
    </row>
    <row r="693" spans="2:27" ht="15" customHeight="1">
      <c r="B693" s="50">
        <v>265428</v>
      </c>
      <c r="C693" s="51"/>
      <c r="D693" s="52" t="s">
        <v>748</v>
      </c>
      <c r="E693" s="53">
        <f t="shared" si="249"/>
        <v>10968.9525</v>
      </c>
      <c r="F693" s="54">
        <f t="shared" si="244"/>
        <v>0</v>
      </c>
      <c r="G693" s="95"/>
      <c r="H693" s="95"/>
      <c r="I693" s="95"/>
      <c r="J693" s="95"/>
      <c r="K693" s="95"/>
      <c r="L693" s="95"/>
      <c r="M693" s="95"/>
      <c r="N693" s="95"/>
      <c r="O693" s="56">
        <f t="shared" si="250"/>
        <v>0</v>
      </c>
      <c r="Q693" s="57">
        <f t="shared" si="251"/>
        <v>16335</v>
      </c>
      <c r="R693" s="73">
        <f t="shared" si="252"/>
        <v>1.4892032762472078</v>
      </c>
      <c r="W693" s="10">
        <v>12904.65</v>
      </c>
      <c r="X693" s="58">
        <v>16335</v>
      </c>
      <c r="Y693" s="1"/>
      <c r="Z693" s="1"/>
      <c r="AA693" s="1"/>
    </row>
    <row r="694" spans="2:27" ht="15.75" customHeight="1">
      <c r="B694" s="112" t="s">
        <v>178</v>
      </c>
      <c r="C694" s="112"/>
      <c r="D694" s="96" t="s">
        <v>749</v>
      </c>
      <c r="E694" s="97" t="s">
        <v>180</v>
      </c>
      <c r="F694" s="54">
        <f t="shared" si="244"/>
        <v>0</v>
      </c>
      <c r="G694" s="98" t="s">
        <v>181</v>
      </c>
      <c r="H694" s="98"/>
      <c r="I694" s="98"/>
      <c r="J694" s="98"/>
      <c r="K694" s="98"/>
      <c r="L694" s="98"/>
      <c r="M694" s="98"/>
      <c r="N694" s="98"/>
      <c r="O694" s="96" t="s">
        <v>182</v>
      </c>
      <c r="Q694" s="99"/>
      <c r="R694" s="99"/>
      <c r="W694" s="10" t="e">
        <f>#N/A</f>
        <v>#N/A</v>
      </c>
      <c r="X694" s="58" t="e">
        <f>#N/A</f>
        <v>#N/A</v>
      </c>
      <c r="Y694" s="1"/>
      <c r="Z694" s="1"/>
      <c r="AA694" s="1"/>
    </row>
    <row r="695" spans="2:27" ht="15" customHeight="1">
      <c r="B695" s="50">
        <v>265382</v>
      </c>
      <c r="C695" s="51"/>
      <c r="D695" s="52" t="s">
        <v>750</v>
      </c>
      <c r="E695" s="53">
        <f aca="true" t="shared" si="253" ref="E695:E705">(W695-W695*$E$5)</f>
        <v>3818.8205</v>
      </c>
      <c r="F695" s="54">
        <f t="shared" si="244"/>
        <v>0</v>
      </c>
      <c r="G695" s="55"/>
      <c r="H695" s="55"/>
      <c r="I695" s="55"/>
      <c r="J695" s="55"/>
      <c r="K695" s="55"/>
      <c r="L695" s="55"/>
      <c r="M695" s="55"/>
      <c r="N695" s="55"/>
      <c r="O695" s="56">
        <f aca="true" t="shared" si="254" ref="O695:O705">E695*F695</f>
        <v>0</v>
      </c>
      <c r="Q695" s="57">
        <f aca="true" t="shared" si="255" ref="Q695:Q705">X695</f>
        <v>5687</v>
      </c>
      <c r="R695" s="73">
        <f aca="true" t="shared" si="256" ref="R695:R705">Q695/E695</f>
        <v>1.4892032762472078</v>
      </c>
      <c r="W695" s="10">
        <v>4492.73</v>
      </c>
      <c r="X695" s="58">
        <v>5687</v>
      </c>
      <c r="Y695" s="1"/>
      <c r="Z695" s="1"/>
      <c r="AA695" s="1"/>
    </row>
    <row r="696" spans="2:27" ht="15" customHeight="1">
      <c r="B696" s="50">
        <v>265383</v>
      </c>
      <c r="C696" s="51"/>
      <c r="D696" s="52" t="s">
        <v>751</v>
      </c>
      <c r="E696" s="53">
        <f t="shared" si="253"/>
        <v>4956.3414999999995</v>
      </c>
      <c r="F696" s="54">
        <f t="shared" si="244"/>
        <v>0</v>
      </c>
      <c r="G696" s="55"/>
      <c r="H696" s="55"/>
      <c r="I696" s="55"/>
      <c r="J696" s="55"/>
      <c r="K696" s="55"/>
      <c r="L696" s="55"/>
      <c r="M696" s="55"/>
      <c r="N696" s="55"/>
      <c r="O696" s="56">
        <f t="shared" si="254"/>
        <v>0</v>
      </c>
      <c r="Q696" s="57">
        <f t="shared" si="255"/>
        <v>7381</v>
      </c>
      <c r="R696" s="73">
        <f t="shared" si="256"/>
        <v>1.4892032762472078</v>
      </c>
      <c r="W696" s="10">
        <v>5830.99</v>
      </c>
      <c r="X696" s="58">
        <v>7381</v>
      </c>
      <c r="Y696" s="1"/>
      <c r="Z696" s="1"/>
      <c r="AA696" s="1"/>
    </row>
    <row r="697" spans="2:27" ht="15" customHeight="1">
      <c r="B697" s="50">
        <v>265384</v>
      </c>
      <c r="C697" s="51"/>
      <c r="D697" s="52" t="s">
        <v>752</v>
      </c>
      <c r="E697" s="53">
        <f t="shared" si="253"/>
        <v>6662.623</v>
      </c>
      <c r="F697" s="54">
        <f t="shared" si="244"/>
        <v>0</v>
      </c>
      <c r="G697" s="55"/>
      <c r="H697" s="55"/>
      <c r="I697" s="55"/>
      <c r="J697" s="55"/>
      <c r="K697" s="55"/>
      <c r="L697" s="55"/>
      <c r="M697" s="55"/>
      <c r="N697" s="55"/>
      <c r="O697" s="56">
        <f t="shared" si="254"/>
        <v>0</v>
      </c>
      <c r="Q697" s="57">
        <f t="shared" si="255"/>
        <v>9922</v>
      </c>
      <c r="R697" s="73">
        <f t="shared" si="256"/>
        <v>1.4892032762472078</v>
      </c>
      <c r="W697" s="10">
        <v>7838.38</v>
      </c>
      <c r="X697" s="58">
        <v>9922</v>
      </c>
      <c r="Y697" s="1"/>
      <c r="Z697" s="1"/>
      <c r="AA697" s="1"/>
    </row>
    <row r="698" spans="2:27" ht="15" customHeight="1">
      <c r="B698" s="50">
        <v>265385</v>
      </c>
      <c r="C698" s="51"/>
      <c r="D698" s="52" t="s">
        <v>753</v>
      </c>
      <c r="E698" s="53">
        <f t="shared" si="253"/>
        <v>7150.132</v>
      </c>
      <c r="F698" s="54">
        <f t="shared" si="244"/>
        <v>0</v>
      </c>
      <c r="G698" s="55"/>
      <c r="H698" s="55"/>
      <c r="I698" s="55"/>
      <c r="J698" s="55"/>
      <c r="K698" s="55"/>
      <c r="L698" s="55"/>
      <c r="M698" s="55"/>
      <c r="N698" s="55"/>
      <c r="O698" s="56">
        <f t="shared" si="254"/>
        <v>0</v>
      </c>
      <c r="Q698" s="57">
        <f t="shared" si="255"/>
        <v>10648</v>
      </c>
      <c r="R698" s="73">
        <f t="shared" si="256"/>
        <v>1.4892032762472078</v>
      </c>
      <c r="W698" s="10">
        <v>8411.92</v>
      </c>
      <c r="X698" s="58">
        <v>10648</v>
      </c>
      <c r="Y698" s="1"/>
      <c r="Z698" s="1"/>
      <c r="AA698" s="1"/>
    </row>
    <row r="699" spans="2:27" ht="15" customHeight="1">
      <c r="B699" s="50">
        <v>265391</v>
      </c>
      <c r="C699" s="51"/>
      <c r="D699" s="52" t="s">
        <v>754</v>
      </c>
      <c r="E699" s="53">
        <f t="shared" si="253"/>
        <v>731.2635</v>
      </c>
      <c r="F699" s="54">
        <f t="shared" si="244"/>
        <v>0</v>
      </c>
      <c r="G699" s="55"/>
      <c r="H699" s="55"/>
      <c r="I699" s="55"/>
      <c r="J699" s="55"/>
      <c r="K699" s="55"/>
      <c r="L699" s="55"/>
      <c r="M699" s="55"/>
      <c r="N699" s="55"/>
      <c r="O699" s="56">
        <f t="shared" si="254"/>
        <v>0</v>
      </c>
      <c r="Q699" s="57">
        <f t="shared" si="255"/>
        <v>1089</v>
      </c>
      <c r="R699" s="73">
        <f t="shared" si="256"/>
        <v>1.4892032762472076</v>
      </c>
      <c r="W699" s="10">
        <v>860.31</v>
      </c>
      <c r="X699" s="58">
        <v>1089</v>
      </c>
      <c r="Y699" s="1"/>
      <c r="Z699" s="1"/>
      <c r="AA699" s="1"/>
    </row>
    <row r="700" spans="2:27" ht="15" customHeight="1">
      <c r="B700" s="50">
        <v>265392</v>
      </c>
      <c r="C700" s="51"/>
      <c r="D700" s="52" t="s">
        <v>755</v>
      </c>
      <c r="E700" s="53">
        <f t="shared" si="253"/>
        <v>1706.2814999999998</v>
      </c>
      <c r="F700" s="54">
        <f t="shared" si="244"/>
        <v>0</v>
      </c>
      <c r="G700" s="55"/>
      <c r="H700" s="55"/>
      <c r="I700" s="55"/>
      <c r="J700" s="55"/>
      <c r="K700" s="55"/>
      <c r="L700" s="55"/>
      <c r="M700" s="55"/>
      <c r="N700" s="55"/>
      <c r="O700" s="56">
        <f t="shared" si="254"/>
        <v>0</v>
      </c>
      <c r="Q700" s="57">
        <f t="shared" si="255"/>
        <v>2541</v>
      </c>
      <c r="R700" s="73">
        <f t="shared" si="256"/>
        <v>1.4892032762472078</v>
      </c>
      <c r="W700" s="10">
        <v>2007.39</v>
      </c>
      <c r="X700" s="58">
        <v>2541</v>
      </c>
      <c r="Y700" s="1"/>
      <c r="Z700" s="1"/>
      <c r="AA700" s="1"/>
    </row>
    <row r="701" spans="2:27" ht="15" customHeight="1">
      <c r="B701" s="50">
        <v>265429</v>
      </c>
      <c r="C701" s="51"/>
      <c r="D701" s="52" t="s">
        <v>756</v>
      </c>
      <c r="E701" s="53">
        <f t="shared" si="253"/>
        <v>13812.755</v>
      </c>
      <c r="F701" s="54">
        <f t="shared" si="244"/>
        <v>0</v>
      </c>
      <c r="G701" s="55"/>
      <c r="H701" s="55"/>
      <c r="I701" s="55"/>
      <c r="J701" s="55"/>
      <c r="K701" s="55"/>
      <c r="L701" s="55"/>
      <c r="M701" s="55"/>
      <c r="N701" s="55"/>
      <c r="O701" s="56">
        <f t="shared" si="254"/>
        <v>0</v>
      </c>
      <c r="Q701" s="57">
        <f t="shared" si="255"/>
        <v>20570</v>
      </c>
      <c r="R701" s="73">
        <f t="shared" si="256"/>
        <v>1.4892032762472078</v>
      </c>
      <c r="W701" s="10">
        <v>16250.3</v>
      </c>
      <c r="X701" s="58">
        <v>20570</v>
      </c>
      <c r="Y701" s="1"/>
      <c r="Z701" s="1"/>
      <c r="AA701" s="1"/>
    </row>
    <row r="702" spans="2:27" ht="15" customHeight="1">
      <c r="B702" s="50">
        <v>265430</v>
      </c>
      <c r="C702" s="51"/>
      <c r="D702" s="52" t="s">
        <v>757</v>
      </c>
      <c r="E702" s="53">
        <f t="shared" si="253"/>
        <v>19970.87378640777</v>
      </c>
      <c r="F702" s="54">
        <f t="shared" si="244"/>
        <v>0</v>
      </c>
      <c r="G702" s="55"/>
      <c r="H702" s="55"/>
      <c r="I702" s="55"/>
      <c r="J702" s="55"/>
      <c r="K702" s="55"/>
      <c r="L702" s="55"/>
      <c r="M702" s="55"/>
      <c r="N702" s="55"/>
      <c r="O702" s="56">
        <f t="shared" si="254"/>
        <v>0</v>
      </c>
      <c r="Q702" s="57">
        <f t="shared" si="255"/>
        <v>30250</v>
      </c>
      <c r="R702" s="73">
        <f t="shared" si="256"/>
        <v>1.514705882352941</v>
      </c>
      <c r="W702" s="10">
        <v>23495.145631067964</v>
      </c>
      <c r="X702" s="58">
        <v>30250</v>
      </c>
      <c r="Y702" s="1"/>
      <c r="Z702" s="1"/>
      <c r="AA702" s="1"/>
    </row>
    <row r="703" spans="2:27" ht="15" customHeight="1">
      <c r="B703" s="50">
        <v>265431</v>
      </c>
      <c r="C703" s="51"/>
      <c r="D703" s="52" t="s">
        <v>758</v>
      </c>
      <c r="E703" s="53">
        <f t="shared" si="253"/>
        <v>12381.941747572819</v>
      </c>
      <c r="F703" s="54">
        <f t="shared" si="244"/>
        <v>0</v>
      </c>
      <c r="G703" s="55"/>
      <c r="H703" s="55"/>
      <c r="I703" s="55"/>
      <c r="J703" s="55"/>
      <c r="K703" s="55"/>
      <c r="L703" s="55"/>
      <c r="M703" s="55"/>
      <c r="N703" s="55"/>
      <c r="O703" s="56">
        <f t="shared" si="254"/>
        <v>0</v>
      </c>
      <c r="Q703" s="57">
        <f t="shared" si="255"/>
        <v>18755</v>
      </c>
      <c r="R703" s="73">
        <f t="shared" si="256"/>
        <v>1.5147058823529407</v>
      </c>
      <c r="W703" s="10">
        <v>14566.990291262138</v>
      </c>
      <c r="X703" s="58">
        <v>18755</v>
      </c>
      <c r="Y703" s="1"/>
      <c r="Z703" s="1"/>
      <c r="AA703" s="1"/>
    </row>
    <row r="704" spans="2:27" ht="15" customHeight="1">
      <c r="B704" s="50">
        <v>265433</v>
      </c>
      <c r="C704" s="51"/>
      <c r="D704" s="52" t="s">
        <v>759</v>
      </c>
      <c r="E704" s="53">
        <f t="shared" si="253"/>
        <v>57863.88837209302</v>
      </c>
      <c r="F704" s="54">
        <f t="shared" si="244"/>
        <v>0</v>
      </c>
      <c r="G704" s="55"/>
      <c r="H704" s="55"/>
      <c r="I704" s="55"/>
      <c r="J704" s="55"/>
      <c r="K704" s="55"/>
      <c r="L704" s="55"/>
      <c r="M704" s="55"/>
      <c r="N704" s="55"/>
      <c r="O704" s="56">
        <f t="shared" si="254"/>
        <v>0</v>
      </c>
      <c r="Q704" s="57">
        <f t="shared" si="255"/>
        <v>87120</v>
      </c>
      <c r="R704" s="73">
        <f t="shared" si="256"/>
        <v>1.5056022408963587</v>
      </c>
      <c r="W704" s="10">
        <v>68075.16279069766</v>
      </c>
      <c r="X704" s="58">
        <v>87120</v>
      </c>
      <c r="Y704" s="1"/>
      <c r="Z704" s="1"/>
      <c r="AA704" s="1"/>
    </row>
    <row r="705" spans="2:27" ht="15" customHeight="1">
      <c r="B705" s="50">
        <v>265396</v>
      </c>
      <c r="C705" s="51"/>
      <c r="D705" s="52" t="s">
        <v>760</v>
      </c>
      <c r="E705" s="53">
        <f t="shared" si="253"/>
        <v>6071.145631067962</v>
      </c>
      <c r="F705" s="54">
        <f t="shared" si="244"/>
        <v>0</v>
      </c>
      <c r="G705" s="95"/>
      <c r="H705" s="95"/>
      <c r="I705" s="95"/>
      <c r="J705" s="95"/>
      <c r="K705" s="95"/>
      <c r="L705" s="95"/>
      <c r="M705" s="95"/>
      <c r="N705" s="95"/>
      <c r="O705" s="56">
        <f t="shared" si="254"/>
        <v>0</v>
      </c>
      <c r="Q705" s="57">
        <f t="shared" si="255"/>
        <v>9196</v>
      </c>
      <c r="R705" s="73">
        <f t="shared" si="256"/>
        <v>1.514705882352941</v>
      </c>
      <c r="W705" s="10">
        <v>7142.524271844662</v>
      </c>
      <c r="X705" s="58">
        <v>9196</v>
      </c>
      <c r="Y705" s="1"/>
      <c r="Z705" s="1"/>
      <c r="AA705" s="1"/>
    </row>
    <row r="706" spans="2:27" ht="15" customHeight="1">
      <c r="B706" s="112" t="s">
        <v>178</v>
      </c>
      <c r="C706" s="112"/>
      <c r="D706" s="96" t="s">
        <v>761</v>
      </c>
      <c r="E706" s="97" t="s">
        <v>180</v>
      </c>
      <c r="F706" s="54">
        <f t="shared" si="244"/>
        <v>0</v>
      </c>
      <c r="G706" s="98" t="s">
        <v>181</v>
      </c>
      <c r="H706" s="98"/>
      <c r="I706" s="98"/>
      <c r="J706" s="98"/>
      <c r="K706" s="98"/>
      <c r="L706" s="98"/>
      <c r="M706" s="98"/>
      <c r="N706" s="98"/>
      <c r="O706" s="96" t="s">
        <v>182</v>
      </c>
      <c r="Q706" s="99"/>
      <c r="R706" s="99"/>
      <c r="W706" s="10" t="e">
        <f>#N/A</f>
        <v>#N/A</v>
      </c>
      <c r="X706" s="58" t="e">
        <f>#N/A</f>
        <v>#N/A</v>
      </c>
      <c r="Y706" s="1"/>
      <c r="Z706" s="1"/>
      <c r="AA706" s="1"/>
    </row>
    <row r="707" spans="2:27" ht="15" customHeight="1">
      <c r="B707" s="50">
        <v>265851</v>
      </c>
      <c r="C707" s="51"/>
      <c r="D707" s="52" t="s">
        <v>762</v>
      </c>
      <c r="E707" s="53">
        <f aca="true" t="shared" si="257" ref="E707:E709">(W707-W707*$E$5)</f>
        <v>9402.881860465115</v>
      </c>
      <c r="F707" s="54">
        <f t="shared" si="244"/>
        <v>0</v>
      </c>
      <c r="G707" s="55"/>
      <c r="H707" s="55"/>
      <c r="I707" s="55"/>
      <c r="J707" s="55"/>
      <c r="K707" s="55"/>
      <c r="L707" s="55"/>
      <c r="M707" s="55"/>
      <c r="N707" s="55"/>
      <c r="O707" s="56">
        <f aca="true" t="shared" si="258" ref="O707:O723">E707*F707</f>
        <v>0</v>
      </c>
      <c r="Q707" s="57">
        <f aca="true" t="shared" si="259" ref="Q707:Q723">X707</f>
        <v>14157</v>
      </c>
      <c r="R707" s="73">
        <f aca="true" t="shared" si="260" ref="R707:R723">Q707/E707</f>
        <v>1.5056022408963587</v>
      </c>
      <c r="W707" s="10">
        <v>11062.21395348837</v>
      </c>
      <c r="X707" s="58">
        <v>14157</v>
      </c>
      <c r="Y707" s="1"/>
      <c r="Z707" s="1"/>
      <c r="AA707" s="1"/>
    </row>
    <row r="708" spans="2:27" ht="15" customHeight="1">
      <c r="B708" s="50">
        <v>265850</v>
      </c>
      <c r="C708" s="51"/>
      <c r="D708" s="52" t="s">
        <v>763</v>
      </c>
      <c r="E708" s="53">
        <f t="shared" si="257"/>
        <v>1928.796279069767</v>
      </c>
      <c r="F708" s="54">
        <f t="shared" si="244"/>
        <v>0</v>
      </c>
      <c r="G708" s="55"/>
      <c r="H708" s="55"/>
      <c r="I708" s="55"/>
      <c r="J708" s="55"/>
      <c r="K708" s="55"/>
      <c r="L708" s="55"/>
      <c r="M708" s="55"/>
      <c r="N708" s="55"/>
      <c r="O708" s="56">
        <f t="shared" si="258"/>
        <v>0</v>
      </c>
      <c r="Q708" s="57">
        <f t="shared" si="259"/>
        <v>2904</v>
      </c>
      <c r="R708" s="73">
        <f t="shared" si="260"/>
        <v>1.505602240896359</v>
      </c>
      <c r="W708" s="10">
        <v>2269.1720930232555</v>
      </c>
      <c r="X708" s="58">
        <v>2904</v>
      </c>
      <c r="Y708" s="1"/>
      <c r="Z708" s="1"/>
      <c r="AA708" s="1"/>
    </row>
    <row r="709" spans="2:27" ht="15" customHeight="1">
      <c r="B709" s="50">
        <v>265331</v>
      </c>
      <c r="C709" s="51"/>
      <c r="D709" s="52" t="s">
        <v>764</v>
      </c>
      <c r="E709" s="53">
        <f t="shared" si="257"/>
        <v>5362.599</v>
      </c>
      <c r="F709" s="54">
        <f t="shared" si="244"/>
        <v>0</v>
      </c>
      <c r="G709" s="55"/>
      <c r="H709" s="55"/>
      <c r="I709" s="55"/>
      <c r="J709" s="55"/>
      <c r="K709" s="55"/>
      <c r="L709" s="55"/>
      <c r="M709" s="55"/>
      <c r="N709" s="55"/>
      <c r="O709" s="56">
        <f t="shared" si="258"/>
        <v>0</v>
      </c>
      <c r="Q709" s="57">
        <f t="shared" si="259"/>
        <v>7986</v>
      </c>
      <c r="R709" s="73">
        <f t="shared" si="260"/>
        <v>1.4892032762472076</v>
      </c>
      <c r="W709" s="10">
        <v>6308.94</v>
      </c>
      <c r="X709" s="58">
        <v>7986</v>
      </c>
      <c r="Y709" s="1"/>
      <c r="Z709" s="1"/>
      <c r="AA709" s="1"/>
    </row>
    <row r="710" spans="2:27" ht="15" customHeight="1">
      <c r="B710" s="50">
        <v>415004</v>
      </c>
      <c r="C710" s="51"/>
      <c r="D710" s="52" t="s">
        <v>765</v>
      </c>
      <c r="E710" s="53">
        <f aca="true" t="shared" si="261" ref="E710:E723">(W710-W710*$E$5)*1.1</f>
        <v>708.6129016388888</v>
      </c>
      <c r="F710" s="54">
        <f t="shared" si="244"/>
        <v>0</v>
      </c>
      <c r="G710" s="55"/>
      <c r="H710" s="55"/>
      <c r="I710" s="55"/>
      <c r="J710" s="55"/>
      <c r="K710" s="55"/>
      <c r="L710" s="55"/>
      <c r="M710" s="55"/>
      <c r="N710" s="55"/>
      <c r="O710" s="56">
        <f t="shared" si="258"/>
        <v>0</v>
      </c>
      <c r="Q710" s="57">
        <f t="shared" si="259"/>
        <v>782.0108999999999</v>
      </c>
      <c r="R710" s="73">
        <f t="shared" si="260"/>
        <v>1.1035798222010285</v>
      </c>
      <c r="W710" s="10">
        <v>757.8747611111111</v>
      </c>
      <c r="X710" s="58">
        <v>782.0108999999999</v>
      </c>
      <c r="Y710" s="1"/>
      <c r="Z710" s="1"/>
      <c r="AA710" s="1"/>
    </row>
    <row r="711" spans="2:27" ht="15" customHeight="1">
      <c r="B711" s="50">
        <v>415030</v>
      </c>
      <c r="C711" s="51"/>
      <c r="D711" s="52" t="s">
        <v>766</v>
      </c>
      <c r="E711" s="53">
        <f t="shared" si="261"/>
        <v>142.27189265462962</v>
      </c>
      <c r="F711" s="54">
        <f t="shared" si="244"/>
        <v>0</v>
      </c>
      <c r="G711" s="55"/>
      <c r="H711" s="55"/>
      <c r="I711" s="55"/>
      <c r="J711" s="55"/>
      <c r="K711" s="55"/>
      <c r="L711" s="55"/>
      <c r="M711" s="55"/>
      <c r="N711" s="55"/>
      <c r="O711" s="56">
        <f t="shared" si="258"/>
        <v>0</v>
      </c>
      <c r="Q711" s="57">
        <f t="shared" si="259"/>
        <v>157.00839</v>
      </c>
      <c r="R711" s="73">
        <f t="shared" si="260"/>
        <v>1.1035798222010287</v>
      </c>
      <c r="W711" s="10">
        <v>152.162452037037</v>
      </c>
      <c r="X711" s="58">
        <v>157.00839</v>
      </c>
      <c r="Y711" s="1"/>
      <c r="Z711" s="1"/>
      <c r="AA711" s="1"/>
    </row>
    <row r="712" spans="2:27" ht="15" customHeight="1">
      <c r="B712" s="50">
        <v>415031</v>
      </c>
      <c r="C712" s="51"/>
      <c r="D712" s="52" t="s">
        <v>767</v>
      </c>
      <c r="E712" s="53">
        <f t="shared" si="261"/>
        <v>142.27189265462962</v>
      </c>
      <c r="F712" s="54">
        <f t="shared" si="244"/>
        <v>0</v>
      </c>
      <c r="G712" s="55"/>
      <c r="H712" s="55"/>
      <c r="I712" s="55"/>
      <c r="J712" s="55"/>
      <c r="K712" s="55"/>
      <c r="L712" s="55"/>
      <c r="M712" s="55"/>
      <c r="N712" s="55"/>
      <c r="O712" s="56">
        <f t="shared" si="258"/>
        <v>0</v>
      </c>
      <c r="Q712" s="57">
        <f t="shared" si="259"/>
        <v>157.00839</v>
      </c>
      <c r="R712" s="73">
        <f t="shared" si="260"/>
        <v>1.1035798222010287</v>
      </c>
      <c r="W712" s="10">
        <v>152.162452037037</v>
      </c>
      <c r="X712" s="58">
        <v>157.00839</v>
      </c>
      <c r="Y712" s="1"/>
      <c r="Z712" s="1"/>
      <c r="AA712" s="1"/>
    </row>
    <row r="713" spans="2:27" ht="15" customHeight="1">
      <c r="B713" s="50">
        <v>415032</v>
      </c>
      <c r="C713" s="51"/>
      <c r="D713" s="52" t="s">
        <v>768</v>
      </c>
      <c r="E713" s="53">
        <f t="shared" si="261"/>
        <v>302.48798798641974</v>
      </c>
      <c r="F713" s="54">
        <f t="shared" si="244"/>
        <v>0</v>
      </c>
      <c r="G713" s="55"/>
      <c r="H713" s="55"/>
      <c r="I713" s="55"/>
      <c r="J713" s="55"/>
      <c r="K713" s="55"/>
      <c r="L713" s="55"/>
      <c r="M713" s="55"/>
      <c r="N713" s="55"/>
      <c r="O713" s="56">
        <f t="shared" si="258"/>
        <v>0</v>
      </c>
      <c r="Q713" s="57">
        <f t="shared" si="259"/>
        <v>333.81963999999994</v>
      </c>
      <c r="R713" s="73">
        <f t="shared" si="260"/>
        <v>1.1035798222010285</v>
      </c>
      <c r="W713" s="10">
        <v>323.516564691358</v>
      </c>
      <c r="X713" s="58">
        <v>333.81963999999994</v>
      </c>
      <c r="Y713" s="1"/>
      <c r="Z713" s="1"/>
      <c r="AA713" s="1"/>
    </row>
    <row r="714" spans="2:27" ht="15" customHeight="1">
      <c r="B714" s="50">
        <v>415033</v>
      </c>
      <c r="C714" s="51"/>
      <c r="D714" s="52" t="s">
        <v>769</v>
      </c>
      <c r="E714" s="53">
        <f t="shared" si="261"/>
        <v>244.81019366697532</v>
      </c>
      <c r="F714" s="54">
        <f t="shared" si="244"/>
        <v>0</v>
      </c>
      <c r="G714" s="55"/>
      <c r="H714" s="55"/>
      <c r="I714" s="55"/>
      <c r="J714" s="55"/>
      <c r="K714" s="55"/>
      <c r="L714" s="55"/>
      <c r="M714" s="55"/>
      <c r="N714" s="55"/>
      <c r="O714" s="56">
        <f t="shared" si="258"/>
        <v>0</v>
      </c>
      <c r="Q714" s="57">
        <f t="shared" si="259"/>
        <v>270.16758999999996</v>
      </c>
      <c r="R714" s="73">
        <f t="shared" si="260"/>
        <v>1.1035798222010285</v>
      </c>
      <c r="W714" s="10">
        <v>261.8290841358025</v>
      </c>
      <c r="X714" s="58">
        <v>270.16758999999996</v>
      </c>
      <c r="Y714" s="1"/>
      <c r="Z714" s="1"/>
      <c r="AA714" s="1"/>
    </row>
    <row r="715" spans="2:27" ht="15" customHeight="1">
      <c r="B715" s="50">
        <v>415034</v>
      </c>
      <c r="C715" s="51"/>
      <c r="D715" s="52" t="s">
        <v>770</v>
      </c>
      <c r="E715" s="53">
        <f t="shared" si="261"/>
        <v>301.2062592237655</v>
      </c>
      <c r="F715" s="54">
        <f t="shared" si="244"/>
        <v>0</v>
      </c>
      <c r="G715" s="55"/>
      <c r="H715" s="55"/>
      <c r="I715" s="55"/>
      <c r="J715" s="55"/>
      <c r="K715" s="55"/>
      <c r="L715" s="55"/>
      <c r="M715" s="55"/>
      <c r="N715" s="55"/>
      <c r="O715" s="56">
        <f t="shared" si="258"/>
        <v>0</v>
      </c>
      <c r="Q715" s="57">
        <f t="shared" si="259"/>
        <v>332.40514999999994</v>
      </c>
      <c r="R715" s="73">
        <f t="shared" si="260"/>
        <v>1.103579822201028</v>
      </c>
      <c r="W715" s="10">
        <v>322.1457317901235</v>
      </c>
      <c r="X715" s="58">
        <v>332.40514999999994</v>
      </c>
      <c r="Y715" s="1"/>
      <c r="Z715" s="1"/>
      <c r="AA715" s="1"/>
    </row>
    <row r="716" spans="2:27" ht="15" customHeight="1">
      <c r="B716" s="50">
        <v>415035</v>
      </c>
      <c r="C716" s="51"/>
      <c r="D716" s="52" t="s">
        <v>771</v>
      </c>
      <c r="E716" s="53">
        <f t="shared" si="261"/>
        <v>255.06402376820995</v>
      </c>
      <c r="F716" s="54">
        <f t="shared" si="244"/>
        <v>0</v>
      </c>
      <c r="G716" s="55"/>
      <c r="H716" s="55"/>
      <c r="I716" s="55"/>
      <c r="J716" s="55"/>
      <c r="K716" s="55"/>
      <c r="L716" s="55"/>
      <c r="M716" s="55"/>
      <c r="N716" s="55"/>
      <c r="O716" s="56">
        <f t="shared" si="258"/>
        <v>0</v>
      </c>
      <c r="Q716" s="57">
        <f t="shared" si="259"/>
        <v>281.48350999999997</v>
      </c>
      <c r="R716" s="73">
        <f t="shared" si="260"/>
        <v>1.1035798222010282</v>
      </c>
      <c r="W716" s="10">
        <v>272.79574734567905</v>
      </c>
      <c r="X716" s="58">
        <v>281.48350999999997</v>
      </c>
      <c r="Y716" s="1"/>
      <c r="Z716" s="1"/>
      <c r="AA716" s="1"/>
    </row>
    <row r="717" spans="2:27" ht="15" customHeight="1">
      <c r="B717" s="50">
        <v>415036</v>
      </c>
      <c r="C717" s="51"/>
      <c r="D717" s="52" t="s">
        <v>772</v>
      </c>
      <c r="E717" s="53">
        <f t="shared" si="261"/>
        <v>178.98426649922843</v>
      </c>
      <c r="F717" s="54">
        <f t="shared" si="244"/>
        <v>0</v>
      </c>
      <c r="G717" s="55"/>
      <c r="H717" s="55"/>
      <c r="I717" s="55"/>
      <c r="J717" s="55"/>
      <c r="K717" s="55"/>
      <c r="L717" s="55"/>
      <c r="M717" s="55"/>
      <c r="N717" s="55"/>
      <c r="O717" s="56">
        <f t="shared" si="258"/>
        <v>0</v>
      </c>
      <c r="Q717" s="57">
        <f t="shared" si="259"/>
        <v>197.523425</v>
      </c>
      <c r="R717" s="73">
        <f t="shared" si="260"/>
        <v>1.1035798222010285</v>
      </c>
      <c r="W717" s="10">
        <v>191.42702299382717</v>
      </c>
      <c r="X717" s="58">
        <v>197.523425</v>
      </c>
      <c r="Y717" s="1"/>
      <c r="Z717" s="1"/>
      <c r="AA717" s="1"/>
    </row>
    <row r="718" spans="2:27" ht="15" customHeight="1">
      <c r="B718" s="50">
        <v>415037</v>
      </c>
      <c r="C718" s="51"/>
      <c r="D718" s="52" t="s">
        <v>773</v>
      </c>
      <c r="E718" s="53">
        <f t="shared" si="261"/>
        <v>160.21609533179014</v>
      </c>
      <c r="F718" s="54">
        <f t="shared" si="244"/>
        <v>0</v>
      </c>
      <c r="G718" s="55"/>
      <c r="H718" s="55"/>
      <c r="I718" s="55"/>
      <c r="J718" s="55"/>
      <c r="K718" s="55"/>
      <c r="L718" s="55"/>
      <c r="M718" s="55"/>
      <c r="N718" s="55"/>
      <c r="O718" s="56">
        <f t="shared" si="258"/>
        <v>0</v>
      </c>
      <c r="Q718" s="57">
        <f t="shared" si="259"/>
        <v>176.81125</v>
      </c>
      <c r="R718" s="73">
        <f t="shared" si="260"/>
        <v>1.1035798222010285</v>
      </c>
      <c r="W718" s="10">
        <v>171.354112654321</v>
      </c>
      <c r="X718" s="58">
        <v>176.81125</v>
      </c>
      <c r="Y718" s="1"/>
      <c r="Z718" s="1"/>
      <c r="AA718" s="1"/>
    </row>
    <row r="719" spans="2:27" ht="15" customHeight="1">
      <c r="B719" s="50">
        <v>415039</v>
      </c>
      <c r="C719" s="51"/>
      <c r="D719" s="52" t="s">
        <v>774</v>
      </c>
      <c r="E719" s="53">
        <f t="shared" si="261"/>
        <v>210.20351707530867</v>
      </c>
      <c r="F719" s="54">
        <f t="shared" si="244"/>
        <v>0</v>
      </c>
      <c r="G719" s="55"/>
      <c r="H719" s="55"/>
      <c r="I719" s="55"/>
      <c r="J719" s="55"/>
      <c r="K719" s="55"/>
      <c r="L719" s="55"/>
      <c r="M719" s="55"/>
      <c r="N719" s="55"/>
      <c r="O719" s="56">
        <f t="shared" si="258"/>
        <v>0</v>
      </c>
      <c r="Q719" s="57">
        <f t="shared" si="259"/>
        <v>231.97636</v>
      </c>
      <c r="R719" s="73">
        <f t="shared" si="260"/>
        <v>1.1035798222010285</v>
      </c>
      <c r="W719" s="10">
        <v>224.81659580246915</v>
      </c>
      <c r="X719" s="58">
        <v>231.97636</v>
      </c>
      <c r="Y719" s="1"/>
      <c r="Z719" s="1"/>
      <c r="AA719" s="1"/>
    </row>
    <row r="720" spans="2:27" ht="15" customHeight="1">
      <c r="B720" s="50">
        <v>415040</v>
      </c>
      <c r="C720" s="51"/>
      <c r="D720" s="52" t="s">
        <v>775</v>
      </c>
      <c r="E720" s="53">
        <f t="shared" si="261"/>
        <v>255.06402376820995</v>
      </c>
      <c r="F720" s="54">
        <f t="shared" si="244"/>
        <v>0</v>
      </c>
      <c r="G720" s="55"/>
      <c r="H720" s="55"/>
      <c r="I720" s="55"/>
      <c r="J720" s="55"/>
      <c r="K720" s="55"/>
      <c r="L720" s="55"/>
      <c r="M720" s="55"/>
      <c r="N720" s="55"/>
      <c r="O720" s="56">
        <f t="shared" si="258"/>
        <v>0</v>
      </c>
      <c r="Q720" s="57">
        <f t="shared" si="259"/>
        <v>281.48350999999997</v>
      </c>
      <c r="R720" s="73">
        <f t="shared" si="260"/>
        <v>1.1035798222010282</v>
      </c>
      <c r="W720" s="10">
        <v>272.79574734567905</v>
      </c>
      <c r="X720" s="58">
        <v>281.48350999999997</v>
      </c>
      <c r="Y720" s="1"/>
      <c r="Z720" s="1"/>
      <c r="AA720" s="1"/>
    </row>
    <row r="721" spans="2:27" ht="15" customHeight="1">
      <c r="B721" s="50">
        <v>415041</v>
      </c>
      <c r="C721" s="51"/>
      <c r="D721" s="52" t="s">
        <v>776</v>
      </c>
      <c r="E721" s="53">
        <f t="shared" si="261"/>
        <v>220.45734717654327</v>
      </c>
      <c r="F721" s="54">
        <f t="shared" si="244"/>
        <v>0</v>
      </c>
      <c r="G721" s="55"/>
      <c r="H721" s="55"/>
      <c r="I721" s="55"/>
      <c r="J721" s="55"/>
      <c r="K721" s="55"/>
      <c r="L721" s="55"/>
      <c r="M721" s="55"/>
      <c r="N721" s="55"/>
      <c r="O721" s="56">
        <f t="shared" si="258"/>
        <v>0</v>
      </c>
      <c r="Q721" s="57">
        <f t="shared" si="259"/>
        <v>243.29228</v>
      </c>
      <c r="R721" s="73">
        <f t="shared" si="260"/>
        <v>1.1035798222010285</v>
      </c>
      <c r="W721" s="10">
        <v>235.7832590123457</v>
      </c>
      <c r="X721" s="58">
        <v>243.29228</v>
      </c>
      <c r="Y721" s="1"/>
      <c r="Z721" s="1"/>
      <c r="AA721" s="1"/>
    </row>
    <row r="722" spans="2:27" ht="15" customHeight="1">
      <c r="B722" s="50">
        <v>415042</v>
      </c>
      <c r="C722" s="51"/>
      <c r="D722" s="52" t="s">
        <v>777</v>
      </c>
      <c r="E722" s="53">
        <f t="shared" si="261"/>
        <v>255.06402376820995</v>
      </c>
      <c r="F722" s="54">
        <f t="shared" si="244"/>
        <v>0</v>
      </c>
      <c r="G722" s="55"/>
      <c r="H722" s="55"/>
      <c r="I722" s="55"/>
      <c r="J722" s="55"/>
      <c r="K722" s="55"/>
      <c r="L722" s="55"/>
      <c r="M722" s="55"/>
      <c r="N722" s="55"/>
      <c r="O722" s="56">
        <f t="shared" si="258"/>
        <v>0</v>
      </c>
      <c r="Q722" s="57">
        <f t="shared" si="259"/>
        <v>281.48350999999997</v>
      </c>
      <c r="R722" s="73">
        <f t="shared" si="260"/>
        <v>1.1035798222010282</v>
      </c>
      <c r="W722" s="10">
        <v>272.79574734567905</v>
      </c>
      <c r="X722" s="58">
        <v>281.48350999999997</v>
      </c>
      <c r="Y722" s="1"/>
      <c r="Z722" s="1"/>
      <c r="AA722" s="1"/>
    </row>
    <row r="723" spans="2:27" ht="15" customHeight="1">
      <c r="B723" s="50">
        <v>415043</v>
      </c>
      <c r="C723" s="51"/>
      <c r="D723" s="52" t="s">
        <v>778</v>
      </c>
      <c r="E723" s="53">
        <f t="shared" si="261"/>
        <v>142.27189265462962</v>
      </c>
      <c r="F723" s="54">
        <f t="shared" si="244"/>
        <v>0</v>
      </c>
      <c r="G723" s="55"/>
      <c r="H723" s="55"/>
      <c r="I723" s="55"/>
      <c r="J723" s="55"/>
      <c r="K723" s="55"/>
      <c r="L723" s="55"/>
      <c r="M723" s="55"/>
      <c r="N723" s="55"/>
      <c r="O723" s="56">
        <f t="shared" si="258"/>
        <v>0</v>
      </c>
      <c r="Q723" s="57">
        <f t="shared" si="259"/>
        <v>157.00839</v>
      </c>
      <c r="R723" s="73">
        <f t="shared" si="260"/>
        <v>1.1035798222010287</v>
      </c>
      <c r="W723" s="10">
        <v>152.162452037037</v>
      </c>
      <c r="X723" s="58">
        <v>157.00839</v>
      </c>
      <c r="Y723" s="1"/>
      <c r="Z723" s="1"/>
      <c r="AA723" s="1"/>
    </row>
    <row r="724" spans="2:27" ht="27" customHeight="1">
      <c r="B724" s="167"/>
      <c r="C724" s="167"/>
      <c r="D724" s="168" t="s">
        <v>779</v>
      </c>
      <c r="E724" s="169"/>
      <c r="G724" s="170" t="s">
        <v>780</v>
      </c>
      <c r="H724" s="170"/>
      <c r="I724" s="170"/>
      <c r="J724" s="170"/>
      <c r="K724" s="170"/>
      <c r="L724" s="170"/>
      <c r="M724" s="171">
        <f>SUM(O9:O707)</f>
        <v>0</v>
      </c>
      <c r="N724" s="171"/>
      <c r="O724" s="171"/>
      <c r="Q724" s="172"/>
      <c r="R724" s="172"/>
      <c r="X724" s="58"/>
      <c r="Y724" s="1"/>
      <c r="Z724" s="1"/>
      <c r="AA724" s="1"/>
    </row>
  </sheetData>
  <sheetProtection selectLockedCells="1" selectUnlockedCells="1"/>
  <autoFilter ref="A1:R725"/>
  <mergeCells count="714">
    <mergeCell ref="C2:O2"/>
    <mergeCell ref="Q2:R2"/>
    <mergeCell ref="C3:P3"/>
    <mergeCell ref="C4:P4"/>
    <mergeCell ref="F5:O5"/>
    <mergeCell ref="G6:N6"/>
    <mergeCell ref="B7:E7"/>
    <mergeCell ref="G7:O7"/>
    <mergeCell ref="Q7:R7"/>
    <mergeCell ref="G9:N9"/>
    <mergeCell ref="G10:N10"/>
    <mergeCell ref="G11:N11"/>
    <mergeCell ref="G13:N13"/>
    <mergeCell ref="G14:H14"/>
    <mergeCell ref="I14:J14"/>
    <mergeCell ref="K14:L14"/>
    <mergeCell ref="M14:N14"/>
    <mergeCell ref="G16:N16"/>
    <mergeCell ref="G17:N17"/>
    <mergeCell ref="G18:J18"/>
    <mergeCell ref="K18:N18"/>
    <mergeCell ref="G20:N20"/>
    <mergeCell ref="G21:N21"/>
    <mergeCell ref="G22:N22"/>
    <mergeCell ref="G23:N23"/>
    <mergeCell ref="G24:N24"/>
    <mergeCell ref="G25:N25"/>
    <mergeCell ref="G26:N26"/>
    <mergeCell ref="G27:N27"/>
    <mergeCell ref="G28:N28"/>
    <mergeCell ref="G30:N30"/>
    <mergeCell ref="G31:N31"/>
    <mergeCell ref="G32:N32"/>
    <mergeCell ref="G33:N33"/>
    <mergeCell ref="G34:N34"/>
    <mergeCell ref="G35:N35"/>
    <mergeCell ref="G36:N36"/>
    <mergeCell ref="G39:N39"/>
    <mergeCell ref="G40:N40"/>
    <mergeCell ref="G47:N47"/>
    <mergeCell ref="G48:N48"/>
    <mergeCell ref="G49:N49"/>
    <mergeCell ref="G50:N50"/>
    <mergeCell ref="G52:N52"/>
    <mergeCell ref="G53:N53"/>
    <mergeCell ref="G54:N54"/>
    <mergeCell ref="G55:N55"/>
    <mergeCell ref="G56:N56"/>
    <mergeCell ref="G58:N58"/>
    <mergeCell ref="G59:N59"/>
    <mergeCell ref="G60:N60"/>
    <mergeCell ref="G61:N61"/>
    <mergeCell ref="G62:N62"/>
    <mergeCell ref="G63:N63"/>
    <mergeCell ref="G64:N64"/>
    <mergeCell ref="G65:N65"/>
    <mergeCell ref="G66:N66"/>
    <mergeCell ref="G67:N67"/>
    <mergeCell ref="G68:N68"/>
    <mergeCell ref="G69:N69"/>
    <mergeCell ref="G70:N70"/>
    <mergeCell ref="G71:N71"/>
    <mergeCell ref="G72:N72"/>
    <mergeCell ref="G73:N73"/>
    <mergeCell ref="G74:N74"/>
    <mergeCell ref="G75:N75"/>
    <mergeCell ref="G77:N77"/>
    <mergeCell ref="G78:N78"/>
    <mergeCell ref="G79:N79"/>
    <mergeCell ref="G80:N80"/>
    <mergeCell ref="G82:N82"/>
    <mergeCell ref="G83:N83"/>
    <mergeCell ref="G84:N84"/>
    <mergeCell ref="G85:N85"/>
    <mergeCell ref="G86:N86"/>
    <mergeCell ref="G87:N87"/>
    <mergeCell ref="G88:N88"/>
    <mergeCell ref="G89:N89"/>
    <mergeCell ref="G90:N90"/>
    <mergeCell ref="G91:N91"/>
    <mergeCell ref="G93:N93"/>
    <mergeCell ref="G94:N94"/>
    <mergeCell ref="G106:J106"/>
    <mergeCell ref="K106:N106"/>
    <mergeCell ref="G107:J107"/>
    <mergeCell ref="K107:N107"/>
    <mergeCell ref="G108:J108"/>
    <mergeCell ref="K108:N108"/>
    <mergeCell ref="G109:J109"/>
    <mergeCell ref="K109:N109"/>
    <mergeCell ref="G110:J110"/>
    <mergeCell ref="K110:N110"/>
    <mergeCell ref="G111:J111"/>
    <mergeCell ref="K111:N111"/>
    <mergeCell ref="G112:J112"/>
    <mergeCell ref="K112:N112"/>
    <mergeCell ref="G114:N114"/>
    <mergeCell ref="G115:N115"/>
    <mergeCell ref="G116:N116"/>
    <mergeCell ref="G117:N117"/>
    <mergeCell ref="G118:N118"/>
    <mergeCell ref="G119:N119"/>
    <mergeCell ref="G120:N120"/>
    <mergeCell ref="G121:N121"/>
    <mergeCell ref="G122:N122"/>
    <mergeCell ref="G123:N123"/>
    <mergeCell ref="G124:N124"/>
    <mergeCell ref="G126:N126"/>
    <mergeCell ref="G127:N127"/>
    <mergeCell ref="G128:N128"/>
    <mergeCell ref="G129:N129"/>
    <mergeCell ref="G130:N130"/>
    <mergeCell ref="G131:N131"/>
    <mergeCell ref="G132:N132"/>
    <mergeCell ref="G133:N133"/>
    <mergeCell ref="G134:N134"/>
    <mergeCell ref="G135:N135"/>
    <mergeCell ref="G136:N136"/>
    <mergeCell ref="G137:N137"/>
    <mergeCell ref="G138:N138"/>
    <mergeCell ref="G139:N139"/>
    <mergeCell ref="G140:N140"/>
    <mergeCell ref="G141:N141"/>
    <mergeCell ref="G142:N142"/>
    <mergeCell ref="G143:N143"/>
    <mergeCell ref="G144:N144"/>
    <mergeCell ref="G145:N145"/>
    <mergeCell ref="G146:N146"/>
    <mergeCell ref="G147:N147"/>
    <mergeCell ref="G153:N153"/>
    <mergeCell ref="G154:N154"/>
    <mergeCell ref="G155:N155"/>
    <mergeCell ref="G156:N156"/>
    <mergeCell ref="G158:N158"/>
    <mergeCell ref="G160:N160"/>
    <mergeCell ref="G161:N161"/>
    <mergeCell ref="G163:N163"/>
    <mergeCell ref="G164:N164"/>
    <mergeCell ref="G165:N165"/>
    <mergeCell ref="G167:N167"/>
    <mergeCell ref="G168:N168"/>
    <mergeCell ref="G170:N170"/>
    <mergeCell ref="G171:N171"/>
    <mergeCell ref="G172:N172"/>
    <mergeCell ref="G174:N174"/>
    <mergeCell ref="G175:N175"/>
    <mergeCell ref="G176:N176"/>
    <mergeCell ref="G177:N177"/>
    <mergeCell ref="G178:N178"/>
    <mergeCell ref="G179:N179"/>
    <mergeCell ref="G180:N180"/>
    <mergeCell ref="G182:N182"/>
    <mergeCell ref="G183:N183"/>
    <mergeCell ref="G184:N184"/>
    <mergeCell ref="G185:N185"/>
    <mergeCell ref="G186:N186"/>
    <mergeCell ref="G187:N187"/>
    <mergeCell ref="G188:N188"/>
    <mergeCell ref="G189:N189"/>
    <mergeCell ref="G190:N190"/>
    <mergeCell ref="G191:N191"/>
    <mergeCell ref="G192:N192"/>
    <mergeCell ref="G193:N193"/>
    <mergeCell ref="G194:N194"/>
    <mergeCell ref="G195:N195"/>
    <mergeCell ref="G196:N196"/>
    <mergeCell ref="G197:N197"/>
    <mergeCell ref="G198:N198"/>
    <mergeCell ref="G199:N199"/>
    <mergeCell ref="G200:N200"/>
    <mergeCell ref="G201:N201"/>
    <mergeCell ref="G202:N202"/>
    <mergeCell ref="G203:N203"/>
    <mergeCell ref="G204:N204"/>
    <mergeCell ref="G205:N205"/>
    <mergeCell ref="G206:N206"/>
    <mergeCell ref="G208:N208"/>
    <mergeCell ref="G209:H209"/>
    <mergeCell ref="I209:J209"/>
    <mergeCell ref="K209:L209"/>
    <mergeCell ref="M209:N209"/>
    <mergeCell ref="G210:N210"/>
    <mergeCell ref="G211:N211"/>
    <mergeCell ref="G212:N212"/>
    <mergeCell ref="G213:N213"/>
    <mergeCell ref="G214:N214"/>
    <mergeCell ref="G215:N215"/>
    <mergeCell ref="G216:N216"/>
    <mergeCell ref="G217:N217"/>
    <mergeCell ref="G218:N218"/>
    <mergeCell ref="G219:N219"/>
    <mergeCell ref="G220:N220"/>
    <mergeCell ref="G221:N221"/>
    <mergeCell ref="G223:N223"/>
    <mergeCell ref="G224:N224"/>
    <mergeCell ref="G225:N225"/>
    <mergeCell ref="G226:N226"/>
    <mergeCell ref="G227:N227"/>
    <mergeCell ref="G228:N228"/>
    <mergeCell ref="G229:N229"/>
    <mergeCell ref="G231:H231"/>
    <mergeCell ref="I231:J231"/>
    <mergeCell ref="K231:L231"/>
    <mergeCell ref="M231:N231"/>
    <mergeCell ref="G232:H232"/>
    <mergeCell ref="I232:J232"/>
    <mergeCell ref="K232:L232"/>
    <mergeCell ref="M232:N232"/>
    <mergeCell ref="G233:N233"/>
    <mergeCell ref="G234:N234"/>
    <mergeCell ref="G235:N235"/>
    <mergeCell ref="G236:N236"/>
    <mergeCell ref="G237:N237"/>
    <mergeCell ref="G238:N238"/>
    <mergeCell ref="G239:N239"/>
    <mergeCell ref="G240:N240"/>
    <mergeCell ref="G241:N241"/>
    <mergeCell ref="G242:N242"/>
    <mergeCell ref="G243:N243"/>
    <mergeCell ref="G244:N244"/>
    <mergeCell ref="G245:N245"/>
    <mergeCell ref="G247:N247"/>
    <mergeCell ref="G248:N248"/>
    <mergeCell ref="G249:N249"/>
    <mergeCell ref="G250:N250"/>
    <mergeCell ref="G251:N251"/>
    <mergeCell ref="G252:N252"/>
    <mergeCell ref="G253:N253"/>
    <mergeCell ref="G254:N254"/>
    <mergeCell ref="G255:N255"/>
    <mergeCell ref="G256:N256"/>
    <mergeCell ref="G257:N257"/>
    <mergeCell ref="G258:H258"/>
    <mergeCell ref="I258:J258"/>
    <mergeCell ref="K258:L258"/>
    <mergeCell ref="M258:N258"/>
    <mergeCell ref="G259:H259"/>
    <mergeCell ref="I259:J259"/>
    <mergeCell ref="K259:L259"/>
    <mergeCell ref="M259:N259"/>
    <mergeCell ref="G260:H260"/>
    <mergeCell ref="I260:J260"/>
    <mergeCell ref="K260:L260"/>
    <mergeCell ref="M260:N260"/>
    <mergeCell ref="G261:H261"/>
    <mergeCell ref="I261:J261"/>
    <mergeCell ref="K261:L261"/>
    <mergeCell ref="M261:N261"/>
    <mergeCell ref="G262:N262"/>
    <mergeCell ref="G264:H264"/>
    <mergeCell ref="I264:J264"/>
    <mergeCell ref="K264:L264"/>
    <mergeCell ref="M264:N264"/>
    <mergeCell ref="G265:J265"/>
    <mergeCell ref="K265:N265"/>
    <mergeCell ref="G266:N266"/>
    <mergeCell ref="G267:J267"/>
    <mergeCell ref="K267:N267"/>
    <mergeCell ref="G268:J268"/>
    <mergeCell ref="K268:N268"/>
    <mergeCell ref="G269:J269"/>
    <mergeCell ref="K269:N269"/>
    <mergeCell ref="G270:J270"/>
    <mergeCell ref="K270:N270"/>
    <mergeCell ref="G271:J271"/>
    <mergeCell ref="K271:N271"/>
    <mergeCell ref="G272:J272"/>
    <mergeCell ref="K272:N272"/>
    <mergeCell ref="G273:J273"/>
    <mergeCell ref="K273:N273"/>
    <mergeCell ref="G274:J274"/>
    <mergeCell ref="K274:N274"/>
    <mergeCell ref="G275:J275"/>
    <mergeCell ref="K275:N275"/>
    <mergeCell ref="G276:J276"/>
    <mergeCell ref="K276:N276"/>
    <mergeCell ref="G277:J277"/>
    <mergeCell ref="K277:N277"/>
    <mergeCell ref="G278:J278"/>
    <mergeCell ref="K278:N278"/>
    <mergeCell ref="G280:N280"/>
    <mergeCell ref="G281:N281"/>
    <mergeCell ref="G282:N282"/>
    <mergeCell ref="G283:N283"/>
    <mergeCell ref="G284:N284"/>
    <mergeCell ref="G286:N286"/>
    <mergeCell ref="G287:N287"/>
    <mergeCell ref="G288:N288"/>
    <mergeCell ref="G289:N289"/>
    <mergeCell ref="G290:N290"/>
    <mergeCell ref="G291:N291"/>
    <mergeCell ref="G295:N295"/>
    <mergeCell ref="G296:N296"/>
    <mergeCell ref="G297:N297"/>
    <mergeCell ref="G298:N298"/>
    <mergeCell ref="G299:N299"/>
    <mergeCell ref="G300:N300"/>
    <mergeCell ref="G301:N301"/>
    <mergeCell ref="G302:N302"/>
    <mergeCell ref="G303:N303"/>
    <mergeCell ref="G304:N304"/>
    <mergeCell ref="G305:N305"/>
    <mergeCell ref="G306:N306"/>
    <mergeCell ref="G307:N307"/>
    <mergeCell ref="G308:N308"/>
    <mergeCell ref="G309:N309"/>
    <mergeCell ref="G310:N310"/>
    <mergeCell ref="G315:N315"/>
    <mergeCell ref="G316:N316"/>
    <mergeCell ref="G317:N317"/>
    <mergeCell ref="G318:N318"/>
    <mergeCell ref="G319:N319"/>
    <mergeCell ref="G320:N320"/>
    <mergeCell ref="G321:N321"/>
    <mergeCell ref="G322:N322"/>
    <mergeCell ref="G323:N323"/>
    <mergeCell ref="G324:N324"/>
    <mergeCell ref="G325:N325"/>
    <mergeCell ref="G326:N326"/>
    <mergeCell ref="G327:N327"/>
    <mergeCell ref="G328:N328"/>
    <mergeCell ref="G329:N329"/>
    <mergeCell ref="G330:N330"/>
    <mergeCell ref="G331:N331"/>
    <mergeCell ref="G332:N332"/>
    <mergeCell ref="G333:N333"/>
    <mergeCell ref="G334:N334"/>
    <mergeCell ref="G335:N335"/>
    <mergeCell ref="G336:N336"/>
    <mergeCell ref="G337:N337"/>
    <mergeCell ref="G338:N338"/>
    <mergeCell ref="G339:N339"/>
    <mergeCell ref="G340:N340"/>
    <mergeCell ref="G341:N341"/>
    <mergeCell ref="G342:N342"/>
    <mergeCell ref="G343:N343"/>
    <mergeCell ref="G345:H345"/>
    <mergeCell ref="I345:J345"/>
    <mergeCell ref="K345:L345"/>
    <mergeCell ref="M345:N345"/>
    <mergeCell ref="G346:N346"/>
    <mergeCell ref="G347:N347"/>
    <mergeCell ref="G348:N348"/>
    <mergeCell ref="G349:N349"/>
    <mergeCell ref="G350:N350"/>
    <mergeCell ref="G351:N351"/>
    <mergeCell ref="G352:N352"/>
    <mergeCell ref="G353:N353"/>
    <mergeCell ref="G354:N354"/>
    <mergeCell ref="G355:N355"/>
    <mergeCell ref="G356:N356"/>
    <mergeCell ref="G357:N357"/>
    <mergeCell ref="G358:N358"/>
    <mergeCell ref="G359:N359"/>
    <mergeCell ref="G360:N360"/>
    <mergeCell ref="G361:N361"/>
    <mergeCell ref="G362:N362"/>
    <mergeCell ref="G363:N363"/>
    <mergeCell ref="G364:N364"/>
    <mergeCell ref="G365:N365"/>
    <mergeCell ref="G366:N366"/>
    <mergeCell ref="G367:N367"/>
    <mergeCell ref="G368:N368"/>
    <mergeCell ref="G369:N369"/>
    <mergeCell ref="G370:N370"/>
    <mergeCell ref="G371:N371"/>
    <mergeCell ref="G372:N372"/>
    <mergeCell ref="G373:N373"/>
    <mergeCell ref="G374:N374"/>
    <mergeCell ref="G375:N375"/>
    <mergeCell ref="G376:N376"/>
    <mergeCell ref="G377:N377"/>
    <mergeCell ref="G378:N378"/>
    <mergeCell ref="G381:J381"/>
    <mergeCell ref="K381:N381"/>
    <mergeCell ref="G382:N382"/>
    <mergeCell ref="G383:N383"/>
    <mergeCell ref="G384:N384"/>
    <mergeCell ref="G385:N385"/>
    <mergeCell ref="G386:N386"/>
    <mergeCell ref="G387:N387"/>
    <mergeCell ref="G388:N388"/>
    <mergeCell ref="G389:N389"/>
    <mergeCell ref="G390:N390"/>
    <mergeCell ref="G391:N391"/>
    <mergeCell ref="G392:N392"/>
    <mergeCell ref="G393:N393"/>
    <mergeCell ref="G394:N394"/>
    <mergeCell ref="G395:N395"/>
    <mergeCell ref="G396:N396"/>
    <mergeCell ref="G397:N397"/>
    <mergeCell ref="G398:N398"/>
    <mergeCell ref="G399:N399"/>
    <mergeCell ref="G400:N400"/>
    <mergeCell ref="G401:N401"/>
    <mergeCell ref="G402:N402"/>
    <mergeCell ref="G404:N404"/>
    <mergeCell ref="G405:N405"/>
    <mergeCell ref="G406:N406"/>
    <mergeCell ref="G407:N407"/>
    <mergeCell ref="G408:N408"/>
    <mergeCell ref="G409:N409"/>
    <mergeCell ref="G410:N410"/>
    <mergeCell ref="G411:N411"/>
    <mergeCell ref="G412:N412"/>
    <mergeCell ref="G413:N413"/>
    <mergeCell ref="G414:N414"/>
    <mergeCell ref="G415:N415"/>
    <mergeCell ref="G416:N416"/>
    <mergeCell ref="G418:N418"/>
    <mergeCell ref="G419:N419"/>
    <mergeCell ref="G420:N420"/>
    <mergeCell ref="G421:N421"/>
    <mergeCell ref="G422:N422"/>
    <mergeCell ref="G423:N423"/>
    <mergeCell ref="G424:N424"/>
    <mergeCell ref="G425:N425"/>
    <mergeCell ref="G426:N426"/>
    <mergeCell ref="G427:N427"/>
    <mergeCell ref="G428:N428"/>
    <mergeCell ref="G429:N429"/>
    <mergeCell ref="G430:N430"/>
    <mergeCell ref="G431:N431"/>
    <mergeCell ref="G432:N432"/>
    <mergeCell ref="G433:N433"/>
    <mergeCell ref="G434:N434"/>
    <mergeCell ref="G436:N436"/>
    <mergeCell ref="G437:N437"/>
    <mergeCell ref="G438:N438"/>
    <mergeCell ref="G439:N439"/>
    <mergeCell ref="G440:N440"/>
    <mergeCell ref="G441:N441"/>
    <mergeCell ref="G443:N443"/>
    <mergeCell ref="G444:N444"/>
    <mergeCell ref="G445:N445"/>
    <mergeCell ref="G446:N446"/>
    <mergeCell ref="G447:N447"/>
    <mergeCell ref="G448:N448"/>
    <mergeCell ref="G449:N449"/>
    <mergeCell ref="G451:N451"/>
    <mergeCell ref="G453:N453"/>
    <mergeCell ref="G454:N454"/>
    <mergeCell ref="G455:N455"/>
    <mergeCell ref="G456:N456"/>
    <mergeCell ref="G457:N457"/>
    <mergeCell ref="G459:N459"/>
    <mergeCell ref="G460:N460"/>
    <mergeCell ref="G462:N462"/>
    <mergeCell ref="G463:N463"/>
    <mergeCell ref="G464:N464"/>
    <mergeCell ref="G465:N465"/>
    <mergeCell ref="G467:N467"/>
    <mergeCell ref="G468:N468"/>
    <mergeCell ref="G469:N469"/>
    <mergeCell ref="G470:N470"/>
    <mergeCell ref="G471:N471"/>
    <mergeCell ref="G472:N472"/>
    <mergeCell ref="G473:N473"/>
    <mergeCell ref="G474:N474"/>
    <mergeCell ref="G475:N475"/>
    <mergeCell ref="G476:N476"/>
    <mergeCell ref="G477:N477"/>
    <mergeCell ref="G478:N478"/>
    <mergeCell ref="G479:N479"/>
    <mergeCell ref="G480:N480"/>
    <mergeCell ref="G482:N482"/>
    <mergeCell ref="G483:N483"/>
    <mergeCell ref="G484:N484"/>
    <mergeCell ref="G485:N485"/>
    <mergeCell ref="G487:N487"/>
    <mergeCell ref="G488:N488"/>
    <mergeCell ref="G489:N489"/>
    <mergeCell ref="G490:N490"/>
    <mergeCell ref="G491:N491"/>
    <mergeCell ref="G492:N492"/>
    <mergeCell ref="G493:N493"/>
    <mergeCell ref="G494:N494"/>
    <mergeCell ref="G495:N495"/>
    <mergeCell ref="G497:N497"/>
    <mergeCell ref="G498:N498"/>
    <mergeCell ref="G499:N499"/>
    <mergeCell ref="G500:N500"/>
    <mergeCell ref="G502:N502"/>
    <mergeCell ref="G503:N503"/>
    <mergeCell ref="G504:N504"/>
    <mergeCell ref="G505:N505"/>
    <mergeCell ref="G506:N506"/>
    <mergeCell ref="G507:N507"/>
    <mergeCell ref="G509:N509"/>
    <mergeCell ref="G510:N510"/>
    <mergeCell ref="G511:N511"/>
    <mergeCell ref="G512:N512"/>
    <mergeCell ref="G513:N513"/>
    <mergeCell ref="G514:N514"/>
    <mergeCell ref="G516:N516"/>
    <mergeCell ref="G517:N517"/>
    <mergeCell ref="G518:N518"/>
    <mergeCell ref="G519:N519"/>
    <mergeCell ref="G520:N520"/>
    <mergeCell ref="G521:N521"/>
    <mergeCell ref="G522:N522"/>
    <mergeCell ref="G523:N523"/>
    <mergeCell ref="G524:N524"/>
    <mergeCell ref="G525:N525"/>
    <mergeCell ref="G527:N527"/>
    <mergeCell ref="G528:N528"/>
    <mergeCell ref="G529:N529"/>
    <mergeCell ref="G530:N530"/>
    <mergeCell ref="G531:N531"/>
    <mergeCell ref="G532:N532"/>
    <mergeCell ref="G533:N533"/>
    <mergeCell ref="G534:N534"/>
    <mergeCell ref="G535:N535"/>
    <mergeCell ref="G536:N536"/>
    <mergeCell ref="G537:N537"/>
    <mergeCell ref="G538:N538"/>
    <mergeCell ref="G539:N539"/>
    <mergeCell ref="G540:N540"/>
    <mergeCell ref="G541:N541"/>
    <mergeCell ref="G542:N542"/>
    <mergeCell ref="G543:N543"/>
    <mergeCell ref="G544:N544"/>
    <mergeCell ref="G545:N545"/>
    <mergeCell ref="G546:N546"/>
    <mergeCell ref="G548:N548"/>
    <mergeCell ref="G549:N549"/>
    <mergeCell ref="G550:N550"/>
    <mergeCell ref="G551:N551"/>
    <mergeCell ref="G552:N552"/>
    <mergeCell ref="G553:J553"/>
    <mergeCell ref="K553:N553"/>
    <mergeCell ref="G554:N554"/>
    <mergeCell ref="G555:N555"/>
    <mergeCell ref="G556:N556"/>
    <mergeCell ref="G557:N557"/>
    <mergeCell ref="G558:N558"/>
    <mergeCell ref="G559:N559"/>
    <mergeCell ref="G560:N560"/>
    <mergeCell ref="G561:N561"/>
    <mergeCell ref="G562:N562"/>
    <mergeCell ref="G563:N563"/>
    <mergeCell ref="G564:N564"/>
    <mergeCell ref="G566:N566"/>
    <mergeCell ref="G567:N567"/>
    <mergeCell ref="G568:N568"/>
    <mergeCell ref="G569:N569"/>
    <mergeCell ref="G570:N570"/>
    <mergeCell ref="G571:N571"/>
    <mergeCell ref="G572:N572"/>
    <mergeCell ref="G573:N573"/>
    <mergeCell ref="G574:N574"/>
    <mergeCell ref="G575:N575"/>
    <mergeCell ref="G576:N576"/>
    <mergeCell ref="G577:N577"/>
    <mergeCell ref="G578:N578"/>
    <mergeCell ref="G579:N579"/>
    <mergeCell ref="G580:N580"/>
    <mergeCell ref="G582:N582"/>
    <mergeCell ref="G583:N583"/>
    <mergeCell ref="G584:N584"/>
    <mergeCell ref="G585:N585"/>
    <mergeCell ref="G586:N586"/>
    <mergeCell ref="G588:N588"/>
    <mergeCell ref="G589:N589"/>
    <mergeCell ref="G590:N590"/>
    <mergeCell ref="G591:N591"/>
    <mergeCell ref="G592:N592"/>
    <mergeCell ref="G593:N593"/>
    <mergeCell ref="G594:N594"/>
    <mergeCell ref="G595:N595"/>
    <mergeCell ref="G596:N596"/>
    <mergeCell ref="G597:N597"/>
    <mergeCell ref="G598:N598"/>
    <mergeCell ref="G599:N599"/>
    <mergeCell ref="G600:N600"/>
    <mergeCell ref="G602:N602"/>
    <mergeCell ref="G603:N603"/>
    <mergeCell ref="G604:N604"/>
    <mergeCell ref="G605:N605"/>
    <mergeCell ref="G606:N606"/>
    <mergeCell ref="G607:N607"/>
    <mergeCell ref="G608:N608"/>
    <mergeCell ref="G609:N609"/>
    <mergeCell ref="G610:N610"/>
    <mergeCell ref="G611:N611"/>
    <mergeCell ref="G612:N612"/>
    <mergeCell ref="G613:N613"/>
    <mergeCell ref="G614:N614"/>
    <mergeCell ref="G615:N615"/>
    <mergeCell ref="G616:N616"/>
    <mergeCell ref="G617:N617"/>
    <mergeCell ref="G618:N618"/>
    <mergeCell ref="G619:N619"/>
    <mergeCell ref="G620:N620"/>
    <mergeCell ref="G621:N621"/>
    <mergeCell ref="G622:N622"/>
    <mergeCell ref="G623:N623"/>
    <mergeCell ref="G624:N624"/>
    <mergeCell ref="G625:N625"/>
    <mergeCell ref="G626:N626"/>
    <mergeCell ref="G627:N627"/>
    <mergeCell ref="G628:N628"/>
    <mergeCell ref="G629:N629"/>
    <mergeCell ref="G630:N630"/>
    <mergeCell ref="G631:N631"/>
    <mergeCell ref="G632:N632"/>
    <mergeCell ref="G633:N633"/>
    <mergeCell ref="G634:N634"/>
    <mergeCell ref="G635:N635"/>
    <mergeCell ref="G636:N636"/>
    <mergeCell ref="G637:N637"/>
    <mergeCell ref="G638:N638"/>
    <mergeCell ref="G639:H639"/>
    <mergeCell ref="I639:J639"/>
    <mergeCell ref="K639:L639"/>
    <mergeCell ref="M639:N639"/>
    <mergeCell ref="G640:H640"/>
    <mergeCell ref="I640:J640"/>
    <mergeCell ref="K640:L640"/>
    <mergeCell ref="M640:N640"/>
    <mergeCell ref="G641:H641"/>
    <mergeCell ref="I641:J641"/>
    <mergeCell ref="K641:L641"/>
    <mergeCell ref="M641:N641"/>
    <mergeCell ref="G642:H642"/>
    <mergeCell ref="I642:J642"/>
    <mergeCell ref="K642:L642"/>
    <mergeCell ref="M642:N642"/>
    <mergeCell ref="G643:H643"/>
    <mergeCell ref="I643:J643"/>
    <mergeCell ref="K643:L643"/>
    <mergeCell ref="M643:N643"/>
    <mergeCell ref="G644:N644"/>
    <mergeCell ref="G645:N645"/>
    <mergeCell ref="G646:N646"/>
    <mergeCell ref="G647:N647"/>
    <mergeCell ref="G648:N648"/>
    <mergeCell ref="G649:N649"/>
    <mergeCell ref="G650:N650"/>
    <mergeCell ref="G651:N651"/>
    <mergeCell ref="G652:N652"/>
    <mergeCell ref="G653:N653"/>
    <mergeCell ref="G654:N654"/>
    <mergeCell ref="G655:N655"/>
    <mergeCell ref="G656:N656"/>
    <mergeCell ref="G657:N657"/>
    <mergeCell ref="G658:N658"/>
    <mergeCell ref="G659:N659"/>
    <mergeCell ref="G660:N660"/>
    <mergeCell ref="G661:N661"/>
    <mergeCell ref="G662:N662"/>
    <mergeCell ref="G663:N663"/>
    <mergeCell ref="G664:N664"/>
    <mergeCell ref="G665:N665"/>
    <mergeCell ref="G666:N666"/>
    <mergeCell ref="G667:N667"/>
    <mergeCell ref="G668:N668"/>
    <mergeCell ref="G669:N669"/>
    <mergeCell ref="G670:N670"/>
    <mergeCell ref="G671:N671"/>
    <mergeCell ref="G672:N672"/>
    <mergeCell ref="G673:N673"/>
    <mergeCell ref="G674:N674"/>
    <mergeCell ref="G675:N675"/>
    <mergeCell ref="G676:N676"/>
    <mergeCell ref="G677:N677"/>
    <mergeCell ref="G678:N678"/>
    <mergeCell ref="G679:N679"/>
    <mergeCell ref="G680:N680"/>
    <mergeCell ref="G681:N681"/>
    <mergeCell ref="G682:N682"/>
    <mergeCell ref="G683:N683"/>
    <mergeCell ref="G684:N684"/>
    <mergeCell ref="G685:N685"/>
    <mergeCell ref="G686:N686"/>
    <mergeCell ref="G687:N687"/>
    <mergeCell ref="G688:N688"/>
    <mergeCell ref="G689:N689"/>
    <mergeCell ref="G690:N690"/>
    <mergeCell ref="G691:N691"/>
    <mergeCell ref="G692:N692"/>
    <mergeCell ref="G693:N693"/>
    <mergeCell ref="G694:N694"/>
    <mergeCell ref="G695:N695"/>
    <mergeCell ref="G696:N696"/>
    <mergeCell ref="G697:N697"/>
    <mergeCell ref="G698:N698"/>
    <mergeCell ref="G699:N699"/>
    <mergeCell ref="G700:N700"/>
    <mergeCell ref="G701:N701"/>
    <mergeCell ref="G702:N702"/>
    <mergeCell ref="G703:N703"/>
    <mergeCell ref="G704:N704"/>
    <mergeCell ref="G705:N705"/>
    <mergeCell ref="G706:N706"/>
    <mergeCell ref="G707:N707"/>
    <mergeCell ref="G708:N708"/>
    <mergeCell ref="G709:N709"/>
    <mergeCell ref="G710:N710"/>
    <mergeCell ref="G711:N711"/>
    <mergeCell ref="G712:N712"/>
    <mergeCell ref="G713:N713"/>
    <mergeCell ref="G714:N714"/>
    <mergeCell ref="G715:N715"/>
    <mergeCell ref="G716:N716"/>
    <mergeCell ref="G717:N717"/>
    <mergeCell ref="G718:N718"/>
    <mergeCell ref="G719:N719"/>
    <mergeCell ref="G720:N720"/>
    <mergeCell ref="G721:N721"/>
    <mergeCell ref="G722:N722"/>
    <mergeCell ref="G723:N723"/>
    <mergeCell ref="G724:L724"/>
    <mergeCell ref="M724:O724"/>
  </mergeCells>
  <dataValidations count="1">
    <dataValidation type="list" allowBlank="1" showInputMessage="1" showErrorMessage="1" sqref="E5">
      <formula1>$W$1:$W$8</formula1>
      <formula2>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Osso</dc:creator>
  <cp:keywords/>
  <dc:description/>
  <cp:lastModifiedBy>PC</cp:lastModifiedBy>
  <cp:lastPrinted>2018-10-08T20:07:34Z</cp:lastPrinted>
  <dcterms:created xsi:type="dcterms:W3CDTF">2017-10-12T12:50:31Z</dcterms:created>
  <dcterms:modified xsi:type="dcterms:W3CDTF">2019-06-04T12:32:36Z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